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Б на 01.09.2020 (3)" sheetId="1" r:id="rId1"/>
    <sheet name="СВОД на 01.09.2020 (2)" sheetId="2" r:id="rId2"/>
    <sheet name="мб на 01.09.2020" sheetId="3" r:id="rId3"/>
    <sheet name="старый отклонение" sheetId="4" r:id="rId4"/>
    <sheet name="старый мб+1,25" sheetId="5" r:id="rId5"/>
    <sheet name="старый мб" sheetId="6" r:id="rId6"/>
  </sheets>
  <definedNames>
    <definedName name="_xlnm.Print_Area" localSheetId="2">'мб на 01.09.2020'!$A$1:$AB$36</definedName>
    <definedName name="_xlnm.Print_Area" localSheetId="0">'РБ на 01.09.2020 (3)'!$A$1:$AC$36</definedName>
    <definedName name="_xlnm.Print_Area" localSheetId="1">'СВОД на 01.09.2020 (2)'!$A$1:$AC$36</definedName>
    <definedName name="_xlnm.Print_Area" localSheetId="5">'старый мб'!$A$1:$AB$36</definedName>
    <definedName name="_xlnm.Print_Area" localSheetId="4">'старый мб+1,25'!$A$1:$AC$36</definedName>
  </definedNames>
  <calcPr fullCalcOnLoad="1"/>
</workbook>
</file>

<file path=xl/sharedStrings.xml><?xml version="1.0" encoding="utf-8"?>
<sst xmlns="http://schemas.openxmlformats.org/spreadsheetml/2006/main" count="576" uniqueCount="85">
  <si>
    <t>№</t>
  </si>
  <si>
    <t>Ф.И.О.</t>
  </si>
  <si>
    <t>Должность</t>
  </si>
  <si>
    <t>Образование</t>
  </si>
  <si>
    <t>№ диплома,дата выдачи</t>
  </si>
  <si>
    <t>Стаж (годы, месяцы, дни)</t>
  </si>
  <si>
    <t>Категория по аттестации</t>
  </si>
  <si>
    <t>Коэффициент</t>
  </si>
  <si>
    <t>БДО</t>
  </si>
  <si>
    <t>Оклад</t>
  </si>
  <si>
    <t>Оклад с ученым сельским</t>
  </si>
  <si>
    <t>кол-во ставок</t>
  </si>
  <si>
    <t>Итого заработной платы</t>
  </si>
  <si>
    <t>кол</t>
  </si>
  <si>
    <t>%</t>
  </si>
  <si>
    <t>сумма</t>
  </si>
  <si>
    <t>Доплата за категории</t>
  </si>
  <si>
    <t>оклад</t>
  </si>
  <si>
    <t>Итого по доплатам</t>
  </si>
  <si>
    <t>ВСЕГО заработная плата в месяц</t>
  </si>
  <si>
    <t>Горбунов В.А.</t>
  </si>
  <si>
    <t>воспитатель</t>
  </si>
  <si>
    <t>высшее</t>
  </si>
  <si>
    <t>ИТОГО:</t>
  </si>
  <si>
    <t>х</t>
  </si>
  <si>
    <t>кол-во часов работы</t>
  </si>
  <si>
    <t>ТАРИФИКАЦИОННЫЙ СПИСОК</t>
  </si>
  <si>
    <t>воспитателей специализированной школы-интерната музыкально-эстетического профиля для одаренных детей</t>
  </si>
  <si>
    <t>1кат.</t>
  </si>
  <si>
    <t>Согласовано</t>
  </si>
  <si>
    <t>2кат</t>
  </si>
  <si>
    <t>Устюжина А.А.</t>
  </si>
  <si>
    <t>Утверждаю:</t>
  </si>
  <si>
    <t>_____________ Кашенева Р.А.</t>
  </si>
  <si>
    <t>высшая</t>
  </si>
  <si>
    <t>Директор  КГУ "Комплекс "Колледж искусств-ШОД"</t>
  </si>
  <si>
    <t>Инспектор ОК</t>
  </si>
  <si>
    <t>Экономист</t>
  </si>
  <si>
    <t>Гл.бухгалтер</t>
  </si>
  <si>
    <t>Итого</t>
  </si>
  <si>
    <t>Заместитель руководителя Управления образования по СКО по финансам</t>
  </si>
  <si>
    <t>Хасенова А.К.</t>
  </si>
  <si>
    <t>Кайралапова Н.З.</t>
  </si>
  <si>
    <t>Аманова А.К.</t>
  </si>
  <si>
    <t>Блок</t>
  </si>
  <si>
    <t>В3-3</t>
  </si>
  <si>
    <t>В3-2</t>
  </si>
  <si>
    <t>В3-4</t>
  </si>
  <si>
    <t>В3-1</t>
  </si>
  <si>
    <t>Доплата за категорию</t>
  </si>
  <si>
    <t>Сайфулақызы А.</t>
  </si>
  <si>
    <t>1кат</t>
  </si>
  <si>
    <t>Сейтахметова З.С.</t>
  </si>
  <si>
    <t>б/к</t>
  </si>
  <si>
    <t>Рыспекова М.Б.</t>
  </si>
  <si>
    <t>Сегизтаева Г.А.</t>
  </si>
  <si>
    <t>В4-4</t>
  </si>
  <si>
    <t>10л11м</t>
  </si>
  <si>
    <t>ср спец</t>
  </si>
  <si>
    <t>Карагандинский государственный университет им. Е.А. Букетова ЖБ№0251332 от 23.06.2010г Педагогика и психология</t>
  </si>
  <si>
    <t>Алма -Атинскую Гос. Консерваторию им.Курмангазы НВ№095023 от 22.05.1987г Дирижор хора, преподователь.</t>
  </si>
  <si>
    <t>Центрально -Азиатский Университет ЖБ№0085643 от 11.08.2008г Казахский язык и литература</t>
  </si>
  <si>
    <t>Петропавловский Трудого Красного Знамени Педагогического училище ЗТ№159456 от 03.07.1985г Воспитатель детского сада.</t>
  </si>
  <si>
    <t>Петропавловкий педагогический институт им.К.Д. Ушинского ЖБ-II№0092802 от 26.03.1996гУчитель истории</t>
  </si>
  <si>
    <t>Кокшетауский университета ЖБ№ 0330651 от 07.01.2003г  Практик психолог преподователь психология.</t>
  </si>
  <si>
    <t>10л3м</t>
  </si>
  <si>
    <t>41л3м</t>
  </si>
  <si>
    <t>16л4м</t>
  </si>
  <si>
    <t>35л3м</t>
  </si>
  <si>
    <t>11л10м</t>
  </si>
  <si>
    <t>на 1января 2020 года</t>
  </si>
  <si>
    <t>Идрисова С.М.</t>
  </si>
  <si>
    <t>Поправочн коэф</t>
  </si>
  <si>
    <t>Итого пед</t>
  </si>
  <si>
    <t>Отклонение</t>
  </si>
  <si>
    <t>Заработная плата до повыш</t>
  </si>
  <si>
    <t>на 1 сентября 2020 года</t>
  </si>
  <si>
    <t>12л6м</t>
  </si>
  <si>
    <t>11л7м</t>
  </si>
  <si>
    <t>17л</t>
  </si>
  <si>
    <t>35л11м</t>
  </si>
  <si>
    <t>Адильшинова С.С.</t>
  </si>
  <si>
    <t>Карагандиский государственный университет им.академика Е.А. Букетова ЖБ№0713644 от 11.07.2006г Социальный педагог</t>
  </si>
  <si>
    <t>30л11м</t>
  </si>
  <si>
    <t>Оклад с учетом поправ коэф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</si>
</sst>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5">
    <font>
      <sz val="10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1" fontId="0" fillId="32" borderId="10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32" borderId="10" xfId="0" applyNumberForma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/>
    </xf>
    <xf numFmtId="1" fontId="0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188" fontId="7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M50"/>
  <sheetViews>
    <sheetView tabSelected="1" view="pageBreakPreview" zoomScale="85" zoomScaleNormal="70" zoomScaleSheetLayoutView="85" zoomScalePageLayoutView="0" workbookViewId="0" topLeftCell="A11">
      <selection activeCell="B11" sqref="B1:B16384"/>
    </sheetView>
  </sheetViews>
  <sheetFormatPr defaultColWidth="9.140625" defaultRowHeight="12.75"/>
  <cols>
    <col min="1" max="1" width="5.00390625" style="0" customWidth="1"/>
    <col min="2" max="2" width="18.57421875" style="0" hidden="1" customWidth="1"/>
    <col min="3" max="3" width="10.421875" style="0" customWidth="1"/>
    <col min="4" max="4" width="9.28125" style="0" customWidth="1"/>
    <col min="5" max="5" width="27.00390625" style="0" customWidth="1"/>
    <col min="7" max="7" width="9.00390625" style="0" customWidth="1"/>
    <col min="8" max="8" width="8.421875" style="0" customWidth="1"/>
    <col min="9" max="9" width="6.28125" style="30" customWidth="1"/>
    <col min="10" max="10" width="7.7109375" style="0" customWidth="1"/>
    <col min="11" max="11" width="9.421875" style="0" customWidth="1"/>
    <col min="12" max="12" width="6.140625" style="0" customWidth="1"/>
    <col min="13" max="13" width="8.00390625" style="0" customWidth="1"/>
    <col min="14" max="14" width="5.28125" style="0" customWidth="1"/>
    <col min="15" max="16" width="10.28125" style="0" customWidth="1"/>
    <col min="17" max="17" width="5.421875" style="0" customWidth="1"/>
    <col min="18" max="18" width="4.421875" style="0" customWidth="1"/>
    <col min="19" max="19" width="5.57421875" style="0" customWidth="1"/>
    <col min="20" max="20" width="4.28125" style="0" hidden="1" customWidth="1"/>
    <col min="21" max="21" width="5.421875" style="0" hidden="1" customWidth="1"/>
    <col min="22" max="22" width="7.57421875" style="0" hidden="1" customWidth="1"/>
    <col min="23" max="23" width="5.421875" style="0" hidden="1" customWidth="1"/>
    <col min="24" max="24" width="4.7109375" style="0" hidden="1" customWidth="1"/>
    <col min="25" max="25" width="3.7109375" style="0" hidden="1" customWidth="1"/>
    <col min="26" max="26" width="7.140625" style="0" customWidth="1"/>
    <col min="27" max="27" width="8.7109375" style="0" customWidth="1"/>
    <col min="28" max="28" width="7.140625" style="0" customWidth="1"/>
    <col min="29" max="29" width="9.8515625" style="0" customWidth="1"/>
  </cols>
  <sheetData>
    <row r="1" spans="1:29" ht="88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  <c r="R1" s="65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5.75">
      <c r="A2" s="67"/>
      <c r="B2" s="67"/>
      <c r="C2" s="67"/>
      <c r="D2" s="67"/>
      <c r="E2" s="67"/>
      <c r="F2" s="67"/>
      <c r="G2" s="68"/>
      <c r="H2" s="17"/>
      <c r="I2" s="67"/>
      <c r="J2" s="67"/>
      <c r="K2" s="67"/>
      <c r="L2" s="69"/>
      <c r="M2" s="102" t="s">
        <v>32</v>
      </c>
      <c r="N2" s="102"/>
      <c r="O2" s="102"/>
      <c r="P2" s="102"/>
      <c r="Q2" s="102"/>
      <c r="R2" s="67"/>
      <c r="S2" s="19"/>
      <c r="T2" s="19"/>
      <c r="U2" s="19"/>
      <c r="V2" s="19"/>
      <c r="W2" s="19"/>
      <c r="X2" s="66"/>
      <c r="Y2" s="66"/>
      <c r="Z2" s="66"/>
      <c r="AA2" s="66"/>
      <c r="AB2" s="66"/>
      <c r="AC2" s="66"/>
    </row>
    <row r="3" spans="1:29" ht="15.75">
      <c r="A3" s="67"/>
      <c r="B3" s="67"/>
      <c r="C3" s="67"/>
      <c r="D3" s="67"/>
      <c r="E3" s="67"/>
      <c r="F3" s="67"/>
      <c r="G3" s="68"/>
      <c r="H3" s="17"/>
      <c r="I3" s="67"/>
      <c r="J3" s="67"/>
      <c r="K3" s="67"/>
      <c r="L3" s="69"/>
      <c r="M3" s="70" t="s">
        <v>35</v>
      </c>
      <c r="N3" s="70"/>
      <c r="O3" s="70"/>
      <c r="P3" s="70"/>
      <c r="Q3" s="70"/>
      <c r="R3" s="67"/>
      <c r="S3" s="19"/>
      <c r="T3" s="19"/>
      <c r="U3" s="19"/>
      <c r="V3" s="19"/>
      <c r="W3" s="19"/>
      <c r="X3" s="66"/>
      <c r="Y3" s="66"/>
      <c r="Z3" s="66"/>
      <c r="AA3" s="66"/>
      <c r="AB3" s="66"/>
      <c r="AC3" s="66"/>
    </row>
    <row r="4" spans="1:29" ht="15.75">
      <c r="A4" s="67"/>
      <c r="B4" s="67"/>
      <c r="C4" s="67"/>
      <c r="D4" s="67"/>
      <c r="E4" s="67"/>
      <c r="F4" s="67"/>
      <c r="G4" s="68"/>
      <c r="H4" s="17"/>
      <c r="I4" s="67"/>
      <c r="J4" s="67"/>
      <c r="K4" s="67"/>
      <c r="L4" s="69"/>
      <c r="M4" s="103" t="s">
        <v>33</v>
      </c>
      <c r="N4" s="103"/>
      <c r="O4" s="103"/>
      <c r="P4" s="103"/>
      <c r="Q4" s="103"/>
      <c r="R4" s="103"/>
      <c r="S4" s="103"/>
      <c r="T4" s="103"/>
      <c r="U4" s="104"/>
      <c r="V4" s="104"/>
      <c r="W4" s="104"/>
      <c r="X4" s="104"/>
      <c r="Y4" s="104"/>
      <c r="Z4" s="104"/>
      <c r="AA4" s="104"/>
      <c r="AB4" s="66"/>
      <c r="AC4" s="66"/>
    </row>
    <row r="5" spans="1:29" ht="15.75">
      <c r="A5" s="72"/>
      <c r="B5" s="67"/>
      <c r="C5" s="67"/>
      <c r="D5" s="67"/>
      <c r="E5" s="67"/>
      <c r="F5" s="67"/>
      <c r="G5" s="68"/>
      <c r="H5" s="67"/>
      <c r="I5" s="67"/>
      <c r="J5" s="67"/>
      <c r="K5" s="67"/>
      <c r="L5" s="69"/>
      <c r="M5" s="69"/>
      <c r="N5" s="69"/>
      <c r="O5" s="67"/>
      <c r="P5" s="67"/>
      <c r="Q5" s="67"/>
      <c r="R5" s="67"/>
      <c r="S5" s="19"/>
      <c r="T5" s="19"/>
      <c r="U5" s="19"/>
      <c r="V5" s="19"/>
      <c r="W5" s="19"/>
      <c r="X5" s="66"/>
      <c r="Y5" s="66"/>
      <c r="Z5" s="66"/>
      <c r="AA5" s="66"/>
      <c r="AB5" s="66"/>
      <c r="AC5" s="66"/>
    </row>
    <row r="6" spans="1:29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13"/>
      <c r="M6" s="13"/>
      <c r="N6" s="13"/>
      <c r="O6" s="13"/>
      <c r="P6" s="13"/>
      <c r="Q6" s="13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ht="12.75">
      <c r="A7" s="94"/>
      <c r="B7" s="94"/>
      <c r="C7" s="94"/>
      <c r="D7" s="94"/>
      <c r="E7" s="94"/>
      <c r="F7" s="64"/>
      <c r="G7" s="64"/>
      <c r="H7" s="64"/>
      <c r="I7" s="64"/>
      <c r="J7" s="64"/>
      <c r="K7" s="64"/>
      <c r="L7" s="13"/>
      <c r="M7" s="13"/>
      <c r="N7" s="13"/>
      <c r="O7" s="13"/>
      <c r="P7" s="13"/>
      <c r="Q7" s="13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12.75">
      <c r="A9" s="73"/>
      <c r="B9" s="73"/>
      <c r="C9" s="73"/>
      <c r="D9" s="73"/>
      <c r="E9" s="33"/>
      <c r="F9" s="33"/>
      <c r="G9" s="95" t="s">
        <v>26</v>
      </c>
      <c r="H9" s="95"/>
      <c r="I9" s="95"/>
      <c r="J9" s="95"/>
      <c r="K9" s="95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66"/>
      <c r="X9" s="66"/>
      <c r="Y9" s="66"/>
      <c r="Z9" s="66"/>
      <c r="AA9" s="66"/>
      <c r="AB9" s="66"/>
      <c r="AC9" s="66"/>
    </row>
    <row r="10" spans="1:29" ht="12.75">
      <c r="A10" s="73"/>
      <c r="B10" s="73"/>
      <c r="C10" s="73"/>
      <c r="D10" s="73"/>
      <c r="E10" s="33"/>
      <c r="F10" s="33"/>
      <c r="G10" s="33"/>
      <c r="H10" s="33"/>
      <c r="I10" s="33"/>
      <c r="J10" s="33"/>
      <c r="K10" s="33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66"/>
      <c r="X10" s="66"/>
      <c r="Y10" s="66"/>
      <c r="Z10" s="66"/>
      <c r="AA10" s="66"/>
      <c r="AB10" s="66"/>
      <c r="AC10" s="66"/>
    </row>
    <row r="11" spans="1:29" ht="12.75">
      <c r="A11" s="73"/>
      <c r="B11" s="73"/>
      <c r="C11" s="73"/>
      <c r="D11" s="73"/>
      <c r="E11" s="34" t="s">
        <v>27</v>
      </c>
      <c r="F11" s="34"/>
      <c r="G11" s="34"/>
      <c r="H11" s="34"/>
      <c r="I11" s="34"/>
      <c r="J11" s="34"/>
      <c r="K11" s="3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66"/>
    </row>
    <row r="12" spans="1:29" ht="12.75">
      <c r="A12" s="73"/>
      <c r="B12" s="73"/>
      <c r="C12" s="73"/>
      <c r="D12" s="73"/>
      <c r="E12" s="33"/>
      <c r="F12" s="33"/>
      <c r="G12" s="33"/>
      <c r="H12" s="33"/>
      <c r="I12" s="33"/>
      <c r="J12" s="33"/>
      <c r="K12" s="33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66"/>
      <c r="X12" s="66"/>
      <c r="Y12" s="66"/>
      <c r="Z12" s="66"/>
      <c r="AA12" s="66"/>
      <c r="AB12" s="66"/>
      <c r="AC12" s="66"/>
    </row>
    <row r="13" spans="1:29" ht="12.75">
      <c r="A13" s="73"/>
      <c r="B13" s="73"/>
      <c r="C13" s="73"/>
      <c r="D13" s="73"/>
      <c r="E13" s="33"/>
      <c r="F13" s="33"/>
      <c r="G13" s="33"/>
      <c r="H13" s="33"/>
      <c r="I13" s="33"/>
      <c r="J13" s="33"/>
      <c r="K13" s="33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6"/>
      <c r="X13" s="66"/>
      <c r="Y13" s="66"/>
      <c r="Z13" s="66"/>
      <c r="AA13" s="66"/>
      <c r="AB13" s="66"/>
      <c r="AC13" s="66"/>
    </row>
    <row r="14" spans="1:29" ht="12.75">
      <c r="A14" s="73"/>
      <c r="B14" s="73"/>
      <c r="C14" s="73"/>
      <c r="D14" s="73"/>
      <c r="E14" s="33"/>
      <c r="F14" s="33"/>
      <c r="G14" s="35" t="s">
        <v>76</v>
      </c>
      <c r="H14" s="35"/>
      <c r="I14" s="35"/>
      <c r="J14" s="33"/>
      <c r="K14" s="3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66"/>
      <c r="X14" s="66"/>
      <c r="Y14" s="66"/>
      <c r="Z14" s="66"/>
      <c r="AA14" s="66"/>
      <c r="AB14" s="66"/>
      <c r="AC14" s="66"/>
    </row>
    <row r="15" spans="1:29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169" ht="38.25" customHeight="1">
      <c r="A16" s="96" t="s">
        <v>0</v>
      </c>
      <c r="B16" s="96" t="s">
        <v>1</v>
      </c>
      <c r="C16" s="96" t="s">
        <v>2</v>
      </c>
      <c r="D16" s="98" t="s">
        <v>3</v>
      </c>
      <c r="E16" s="98" t="s">
        <v>4</v>
      </c>
      <c r="F16" s="98" t="s">
        <v>5</v>
      </c>
      <c r="G16" s="98" t="s">
        <v>6</v>
      </c>
      <c r="H16" s="98" t="s">
        <v>44</v>
      </c>
      <c r="I16" s="98" t="s">
        <v>7</v>
      </c>
      <c r="J16" s="96" t="s">
        <v>8</v>
      </c>
      <c r="K16" s="96" t="s">
        <v>9</v>
      </c>
      <c r="L16" s="100" t="s">
        <v>10</v>
      </c>
      <c r="M16" s="100" t="s">
        <v>25</v>
      </c>
      <c r="N16" s="100" t="s">
        <v>11</v>
      </c>
      <c r="O16" s="100" t="s">
        <v>12</v>
      </c>
      <c r="P16" s="100" t="s">
        <v>84</v>
      </c>
      <c r="Q16" s="106" t="s">
        <v>49</v>
      </c>
      <c r="R16" s="107"/>
      <c r="S16" s="108"/>
      <c r="T16" s="106" t="s">
        <v>16</v>
      </c>
      <c r="U16" s="107"/>
      <c r="V16" s="108"/>
      <c r="W16" s="106"/>
      <c r="X16" s="107"/>
      <c r="Y16" s="108"/>
      <c r="Z16" s="100" t="s">
        <v>18</v>
      </c>
      <c r="AA16" s="109" t="s">
        <v>73</v>
      </c>
      <c r="AB16" s="111">
        <v>0.1</v>
      </c>
      <c r="AC16" s="114" t="s">
        <v>19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</row>
    <row r="17" spans="1:169" ht="42.75" customHeight="1">
      <c r="A17" s="97"/>
      <c r="B17" s="97"/>
      <c r="C17" s="97"/>
      <c r="D17" s="99"/>
      <c r="E17" s="99"/>
      <c r="F17" s="99"/>
      <c r="G17" s="99"/>
      <c r="H17" s="99"/>
      <c r="I17" s="99"/>
      <c r="J17" s="97"/>
      <c r="K17" s="97"/>
      <c r="L17" s="101"/>
      <c r="M17" s="101"/>
      <c r="N17" s="101"/>
      <c r="O17" s="101"/>
      <c r="P17" s="101"/>
      <c r="Q17" s="8" t="s">
        <v>13</v>
      </c>
      <c r="R17" s="8" t="s">
        <v>14</v>
      </c>
      <c r="S17" s="8" t="s">
        <v>15</v>
      </c>
      <c r="T17" s="8" t="s">
        <v>17</v>
      </c>
      <c r="U17" s="8" t="s">
        <v>14</v>
      </c>
      <c r="V17" s="8" t="s">
        <v>15</v>
      </c>
      <c r="W17" s="8" t="s">
        <v>17</v>
      </c>
      <c r="X17" s="8" t="s">
        <v>14</v>
      </c>
      <c r="Y17" s="8" t="s">
        <v>15</v>
      </c>
      <c r="Z17" s="101"/>
      <c r="AA17" s="110"/>
      <c r="AB17" s="101"/>
      <c r="AC17" s="11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</row>
    <row r="18" spans="1:169" ht="15" customHeight="1">
      <c r="A18" s="74"/>
      <c r="B18" s="74">
        <v>2</v>
      </c>
      <c r="C18" s="74">
        <v>3</v>
      </c>
      <c r="D18" s="74">
        <v>4</v>
      </c>
      <c r="E18" s="75">
        <v>5</v>
      </c>
      <c r="F18" s="75">
        <v>6</v>
      </c>
      <c r="G18" s="75">
        <v>7</v>
      </c>
      <c r="H18" s="75">
        <v>8</v>
      </c>
      <c r="I18" s="75">
        <v>9</v>
      </c>
      <c r="J18" s="74">
        <v>10</v>
      </c>
      <c r="K18" s="74">
        <v>11</v>
      </c>
      <c r="L18" s="76">
        <v>12</v>
      </c>
      <c r="M18" s="76">
        <v>13</v>
      </c>
      <c r="N18" s="76">
        <v>14</v>
      </c>
      <c r="O18" s="76">
        <v>15</v>
      </c>
      <c r="P18" s="76"/>
      <c r="Q18" s="77">
        <v>17</v>
      </c>
      <c r="R18" s="77">
        <v>18</v>
      </c>
      <c r="S18" s="77">
        <v>18</v>
      </c>
      <c r="T18" s="77">
        <v>19</v>
      </c>
      <c r="U18" s="77">
        <v>20</v>
      </c>
      <c r="V18" s="77">
        <v>21</v>
      </c>
      <c r="W18" s="77">
        <v>22</v>
      </c>
      <c r="X18" s="77">
        <v>23</v>
      </c>
      <c r="Y18" s="77">
        <v>24</v>
      </c>
      <c r="Z18" s="77">
        <v>19</v>
      </c>
      <c r="AA18" s="77">
        <v>20</v>
      </c>
      <c r="AB18" s="77">
        <v>21</v>
      </c>
      <c r="AC18" s="77">
        <v>22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</row>
    <row r="19" spans="1:169" ht="80.25" customHeight="1">
      <c r="A19" s="78">
        <v>1</v>
      </c>
      <c r="B19" s="39" t="s">
        <v>43</v>
      </c>
      <c r="C19" s="78" t="s">
        <v>21</v>
      </c>
      <c r="D19" s="78" t="s">
        <v>22</v>
      </c>
      <c r="E19" s="79" t="s">
        <v>59</v>
      </c>
      <c r="F19" s="54" t="s">
        <v>57</v>
      </c>
      <c r="G19" s="63" t="s">
        <v>30</v>
      </c>
      <c r="H19" s="78" t="s">
        <v>45</v>
      </c>
      <c r="I19" s="80">
        <v>4.21</v>
      </c>
      <c r="J19" s="80">
        <v>17697</v>
      </c>
      <c r="K19" s="81">
        <f aca="true" t="shared" si="0" ref="K19:K24">J19*I19</f>
        <v>74504.37</v>
      </c>
      <c r="L19" s="82">
        <v>0</v>
      </c>
      <c r="M19" s="83">
        <v>30</v>
      </c>
      <c r="N19" s="84">
        <v>1</v>
      </c>
      <c r="O19" s="85">
        <f aca="true" t="shared" si="1" ref="O19:O24">K19</f>
        <v>74504.37</v>
      </c>
      <c r="P19" s="85">
        <f>'СВОД на 01.09.2020 (2)'!P19-O19</f>
        <v>18626.0925</v>
      </c>
      <c r="Q19" s="84"/>
      <c r="R19" s="82"/>
      <c r="S19" s="83"/>
      <c r="T19" s="83"/>
      <c r="U19" s="83"/>
      <c r="V19" s="85"/>
      <c r="W19" s="83"/>
      <c r="X19" s="83"/>
      <c r="Y19" s="85"/>
      <c r="Z19" s="85">
        <f aca="true" t="shared" si="2" ref="Z19:Z24">Y19+V19</f>
        <v>0</v>
      </c>
      <c r="AA19" s="85">
        <f aca="true" t="shared" si="3" ref="AA19:AA24">P19</f>
        <v>18626.0925</v>
      </c>
      <c r="AB19" s="85">
        <f aca="true" t="shared" si="4" ref="AB19:AB24">AA19*10%</f>
        <v>1862.60925</v>
      </c>
      <c r="AC19" s="85">
        <f aca="true" t="shared" si="5" ref="AC19:AC24">AA19+AB19</f>
        <v>20488.70175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</row>
    <row r="20" spans="1:169" ht="48" customHeight="1">
      <c r="A20" s="78">
        <v>2</v>
      </c>
      <c r="B20" s="92" t="s">
        <v>81</v>
      </c>
      <c r="C20" s="91" t="s">
        <v>21</v>
      </c>
      <c r="D20" s="91" t="s">
        <v>22</v>
      </c>
      <c r="E20" s="91" t="s">
        <v>82</v>
      </c>
      <c r="F20" s="91" t="s">
        <v>83</v>
      </c>
      <c r="G20" s="63" t="s">
        <v>34</v>
      </c>
      <c r="H20" s="78" t="s">
        <v>48</v>
      </c>
      <c r="I20" s="80">
        <v>4.75</v>
      </c>
      <c r="J20" s="80">
        <v>17697</v>
      </c>
      <c r="K20" s="81">
        <f t="shared" si="0"/>
        <v>84060.75</v>
      </c>
      <c r="L20" s="82">
        <v>0</v>
      </c>
      <c r="M20" s="83">
        <v>30</v>
      </c>
      <c r="N20" s="84">
        <v>1</v>
      </c>
      <c r="O20" s="85">
        <f t="shared" si="1"/>
        <v>84060.75</v>
      </c>
      <c r="P20" s="85">
        <f>'СВОД на 01.09.2020 (2)'!P20-O20</f>
        <v>21015.1875</v>
      </c>
      <c r="Q20" s="84"/>
      <c r="R20" s="82"/>
      <c r="S20" s="83"/>
      <c r="T20" s="83"/>
      <c r="U20" s="83"/>
      <c r="V20" s="85"/>
      <c r="W20" s="83"/>
      <c r="X20" s="83"/>
      <c r="Y20" s="85"/>
      <c r="Z20" s="85">
        <f t="shared" si="2"/>
        <v>0</v>
      </c>
      <c r="AA20" s="85">
        <f t="shared" si="3"/>
        <v>21015.1875</v>
      </c>
      <c r="AB20" s="85">
        <f t="shared" si="4"/>
        <v>2101.51875</v>
      </c>
      <c r="AC20" s="85">
        <f t="shared" si="5"/>
        <v>23116.70625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</row>
    <row r="21" spans="1:169" s="28" customFormat="1" ht="42" customHeight="1">
      <c r="A21" s="78">
        <v>3</v>
      </c>
      <c r="B21" s="39" t="s">
        <v>54</v>
      </c>
      <c r="C21" s="78" t="s">
        <v>21</v>
      </c>
      <c r="D21" s="78" t="s">
        <v>22</v>
      </c>
      <c r="E21" s="79" t="s">
        <v>61</v>
      </c>
      <c r="F21" s="55" t="s">
        <v>77</v>
      </c>
      <c r="G21" s="63" t="s">
        <v>53</v>
      </c>
      <c r="H21" s="78" t="s">
        <v>47</v>
      </c>
      <c r="I21" s="80">
        <v>3.94</v>
      </c>
      <c r="J21" s="80">
        <v>17697</v>
      </c>
      <c r="K21" s="81">
        <f t="shared" si="0"/>
        <v>69726.18</v>
      </c>
      <c r="L21" s="86">
        <v>0</v>
      </c>
      <c r="M21" s="87">
        <v>30</v>
      </c>
      <c r="N21" s="88">
        <v>1</v>
      </c>
      <c r="O21" s="89">
        <f t="shared" si="1"/>
        <v>69726.18</v>
      </c>
      <c r="P21" s="85">
        <f>'СВОД на 01.09.2020 (2)'!P21-O21</f>
        <v>17431.545</v>
      </c>
      <c r="Q21" s="88"/>
      <c r="R21" s="86"/>
      <c r="S21" s="87"/>
      <c r="T21" s="86"/>
      <c r="U21" s="86"/>
      <c r="V21" s="89"/>
      <c r="W21" s="86"/>
      <c r="X21" s="86"/>
      <c r="Y21" s="89"/>
      <c r="Z21" s="89">
        <f t="shared" si="2"/>
        <v>0</v>
      </c>
      <c r="AA21" s="85">
        <f t="shared" si="3"/>
        <v>17431.545</v>
      </c>
      <c r="AB21" s="85">
        <f t="shared" si="4"/>
        <v>1743.1544999999999</v>
      </c>
      <c r="AC21" s="89">
        <f t="shared" si="5"/>
        <v>19174.6995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</row>
    <row r="22" spans="1:169" ht="59.25" customHeight="1">
      <c r="A22" s="78">
        <v>4</v>
      </c>
      <c r="B22" s="80" t="s">
        <v>50</v>
      </c>
      <c r="C22" s="78" t="s">
        <v>21</v>
      </c>
      <c r="D22" s="78" t="s">
        <v>22</v>
      </c>
      <c r="E22" s="79" t="s">
        <v>63</v>
      </c>
      <c r="F22" s="54" t="s">
        <v>78</v>
      </c>
      <c r="G22" s="63" t="s">
        <v>51</v>
      </c>
      <c r="H22" s="78" t="s">
        <v>46</v>
      </c>
      <c r="I22" s="80">
        <v>4.23</v>
      </c>
      <c r="J22" s="80">
        <v>17697</v>
      </c>
      <c r="K22" s="81">
        <f t="shared" si="0"/>
        <v>74858.31000000001</v>
      </c>
      <c r="L22" s="82">
        <v>0</v>
      </c>
      <c r="M22" s="83">
        <v>30</v>
      </c>
      <c r="N22" s="84">
        <v>1</v>
      </c>
      <c r="O22" s="85">
        <f t="shared" si="1"/>
        <v>74858.31000000001</v>
      </c>
      <c r="P22" s="85">
        <f>'СВОД на 01.09.2020 (2)'!P22-O22</f>
        <v>18714.5775</v>
      </c>
      <c r="Q22" s="84"/>
      <c r="R22" s="82"/>
      <c r="S22" s="83"/>
      <c r="T22" s="83"/>
      <c r="U22" s="83"/>
      <c r="V22" s="85"/>
      <c r="W22" s="83"/>
      <c r="X22" s="83"/>
      <c r="Y22" s="85"/>
      <c r="Z22" s="85">
        <f t="shared" si="2"/>
        <v>0</v>
      </c>
      <c r="AA22" s="85">
        <f t="shared" si="3"/>
        <v>18714.5775</v>
      </c>
      <c r="AB22" s="85">
        <f t="shared" si="4"/>
        <v>1871.45775</v>
      </c>
      <c r="AC22" s="85">
        <f t="shared" si="5"/>
        <v>20586.03525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</row>
    <row r="23" spans="1:169" s="28" customFormat="1" ht="59.25" customHeight="1">
      <c r="A23" s="78">
        <v>5</v>
      </c>
      <c r="B23" s="80" t="s">
        <v>52</v>
      </c>
      <c r="C23" s="78" t="s">
        <v>21</v>
      </c>
      <c r="D23" s="90" t="s">
        <v>58</v>
      </c>
      <c r="E23" s="79" t="s">
        <v>62</v>
      </c>
      <c r="F23" s="55" t="s">
        <v>79</v>
      </c>
      <c r="G23" s="63" t="s">
        <v>53</v>
      </c>
      <c r="H23" s="78" t="s">
        <v>56</v>
      </c>
      <c r="I23" s="80">
        <v>3.65</v>
      </c>
      <c r="J23" s="80">
        <v>17697</v>
      </c>
      <c r="K23" s="81">
        <f t="shared" si="0"/>
        <v>64594.049999999996</v>
      </c>
      <c r="L23" s="86">
        <v>0</v>
      </c>
      <c r="M23" s="87">
        <v>30</v>
      </c>
      <c r="N23" s="88">
        <v>1</v>
      </c>
      <c r="O23" s="89">
        <f t="shared" si="1"/>
        <v>64594.049999999996</v>
      </c>
      <c r="P23" s="85">
        <f>'СВОД на 01.09.2020 (2)'!P23-O23</f>
        <v>16148.512500000004</v>
      </c>
      <c r="Q23" s="88"/>
      <c r="R23" s="86"/>
      <c r="S23" s="87"/>
      <c r="T23" s="87"/>
      <c r="U23" s="87"/>
      <c r="V23" s="89"/>
      <c r="W23" s="87"/>
      <c r="X23" s="87"/>
      <c r="Y23" s="89"/>
      <c r="Z23" s="89">
        <f t="shared" si="2"/>
        <v>0</v>
      </c>
      <c r="AA23" s="85">
        <f t="shared" si="3"/>
        <v>16148.512500000004</v>
      </c>
      <c r="AB23" s="85">
        <f t="shared" si="4"/>
        <v>1614.8512500000006</v>
      </c>
      <c r="AC23" s="89">
        <f t="shared" si="5"/>
        <v>17763.363750000004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</row>
    <row r="24" spans="1:169" ht="62.25" customHeight="1">
      <c r="A24" s="78">
        <v>6</v>
      </c>
      <c r="B24" s="80" t="s">
        <v>31</v>
      </c>
      <c r="C24" s="78" t="s">
        <v>21</v>
      </c>
      <c r="D24" s="78" t="s">
        <v>22</v>
      </c>
      <c r="E24" s="79" t="s">
        <v>64</v>
      </c>
      <c r="F24" s="54" t="s">
        <v>80</v>
      </c>
      <c r="G24" s="63" t="s">
        <v>34</v>
      </c>
      <c r="H24" s="78" t="s">
        <v>48</v>
      </c>
      <c r="I24" s="80">
        <v>4.75</v>
      </c>
      <c r="J24" s="80">
        <v>17697</v>
      </c>
      <c r="K24" s="81">
        <f t="shared" si="0"/>
        <v>84060.75</v>
      </c>
      <c r="L24" s="82">
        <v>0</v>
      </c>
      <c r="M24" s="83">
        <v>30</v>
      </c>
      <c r="N24" s="84">
        <v>1</v>
      </c>
      <c r="O24" s="85">
        <f t="shared" si="1"/>
        <v>84060.75</v>
      </c>
      <c r="P24" s="85">
        <f>'СВОД на 01.09.2020 (2)'!P24-O24</f>
        <v>21015.1875</v>
      </c>
      <c r="Q24" s="84"/>
      <c r="R24" s="82"/>
      <c r="S24" s="83"/>
      <c r="T24" s="83"/>
      <c r="U24" s="83"/>
      <c r="V24" s="85"/>
      <c r="W24" s="83"/>
      <c r="X24" s="83"/>
      <c r="Y24" s="85"/>
      <c r="Z24" s="85">
        <f t="shared" si="2"/>
        <v>0</v>
      </c>
      <c r="AA24" s="85">
        <f t="shared" si="3"/>
        <v>21015.1875</v>
      </c>
      <c r="AB24" s="85">
        <f t="shared" si="4"/>
        <v>2101.51875</v>
      </c>
      <c r="AC24" s="85">
        <f t="shared" si="5"/>
        <v>23116.70625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</row>
    <row r="25" spans="1:169" ht="12.75">
      <c r="A25" s="78"/>
      <c r="B25" s="47" t="s">
        <v>23</v>
      </c>
      <c r="C25" s="48" t="s">
        <v>24</v>
      </c>
      <c r="D25" s="48" t="s">
        <v>24</v>
      </c>
      <c r="E25" s="48" t="s">
        <v>24</v>
      </c>
      <c r="F25" s="48" t="s">
        <v>24</v>
      </c>
      <c r="G25" s="48" t="s">
        <v>24</v>
      </c>
      <c r="H25" s="48" t="s">
        <v>24</v>
      </c>
      <c r="I25" s="48" t="s">
        <v>24</v>
      </c>
      <c r="J25" s="48" t="s">
        <v>24</v>
      </c>
      <c r="K25" s="93">
        <f>K19+K20+K21+K22+K23+K24</f>
        <v>451804.41</v>
      </c>
      <c r="L25" s="5">
        <f>L19+L20+L21+L22+L23+L24</f>
        <v>0</v>
      </c>
      <c r="M25" s="5">
        <f>M19+M20+M21+M22+M23+M24</f>
        <v>180</v>
      </c>
      <c r="N25" s="5">
        <f>N19+N20+N21+N22+N23+N24</f>
        <v>6</v>
      </c>
      <c r="O25" s="11">
        <f>O19+O20+O21+O22+O23+O24</f>
        <v>451804.41</v>
      </c>
      <c r="P25" s="11">
        <f>SUM(P19:P24)</f>
        <v>112951.10250000001</v>
      </c>
      <c r="Q25" s="9" t="s">
        <v>24</v>
      </c>
      <c r="R25" s="5" t="s">
        <v>24</v>
      </c>
      <c r="S25" s="5">
        <f>SUM(S19:S24)</f>
        <v>0</v>
      </c>
      <c r="T25" s="5"/>
      <c r="U25" s="5"/>
      <c r="V25" s="11">
        <f>SUM(V20:V24)</f>
        <v>0</v>
      </c>
      <c r="W25" s="11"/>
      <c r="X25" s="11"/>
      <c r="Y25" s="11">
        <f>SUM(Y20:Y24)</f>
        <v>0</v>
      </c>
      <c r="Z25" s="11">
        <f>SUM(Z19:Z24)</f>
        <v>0</v>
      </c>
      <c r="AA25" s="11">
        <f>SUM(AA19:AA24)</f>
        <v>112951.10250000001</v>
      </c>
      <c r="AB25" s="11">
        <f>SUM(AB19:AB24)</f>
        <v>11295.110250000002</v>
      </c>
      <c r="AC25" s="11">
        <f>SUM(AC19:AC24)</f>
        <v>124246.21275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</row>
    <row r="26" spans="1:169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</row>
    <row r="27" spans="1:169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</row>
    <row r="28" spans="1:169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</row>
    <row r="29" spans="1:169" ht="12.75">
      <c r="A29" s="64"/>
      <c r="B29" s="64"/>
      <c r="C29" s="64"/>
      <c r="D29" s="94"/>
      <c r="E29" s="94"/>
      <c r="F29" s="94"/>
      <c r="G29" s="94"/>
      <c r="H29" s="94"/>
      <c r="I29" s="94"/>
      <c r="J29" s="94"/>
      <c r="K29" s="94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</row>
    <row r="30" spans="1:169" ht="12.75">
      <c r="A30" s="64"/>
      <c r="B30" s="64"/>
      <c r="C30" s="64"/>
      <c r="D30" s="64"/>
      <c r="E30" s="64"/>
      <c r="F30" s="112"/>
      <c r="G30" s="112"/>
      <c r="H30" s="112"/>
      <c r="I30" s="112"/>
      <c r="J30" s="112"/>
      <c r="K30" s="112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</row>
    <row r="31" spans="1:169" ht="12.75">
      <c r="A31" s="64"/>
      <c r="B31" s="17" t="s">
        <v>36</v>
      </c>
      <c r="C31" s="49"/>
      <c r="D31" s="49"/>
      <c r="E31" s="17" t="s">
        <v>55</v>
      </c>
      <c r="F31" s="17"/>
      <c r="G31" s="17"/>
      <c r="H31" s="64"/>
      <c r="I31" s="64"/>
      <c r="J31" s="64"/>
      <c r="K31" s="64"/>
      <c r="L31" s="65"/>
      <c r="M31" s="65"/>
      <c r="N31" s="65"/>
      <c r="O31" s="22">
        <f>8068.286+3531.225+429.046</f>
        <v>12028.557</v>
      </c>
      <c r="P31" s="22"/>
      <c r="Q31" s="22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</row>
    <row r="32" spans="1:169" ht="12.75">
      <c r="A32" s="64"/>
      <c r="B32" s="17" t="s">
        <v>37</v>
      </c>
      <c r="C32" s="50"/>
      <c r="D32" s="51"/>
      <c r="E32" s="52" t="s">
        <v>71</v>
      </c>
      <c r="F32" s="52"/>
      <c r="G32" s="52"/>
      <c r="H32" s="52"/>
      <c r="I32" s="52"/>
      <c r="J32" s="52"/>
      <c r="K32" s="52"/>
      <c r="L32" s="65"/>
      <c r="M32" s="65"/>
      <c r="N32" s="65"/>
      <c r="O32" s="22"/>
      <c r="P32" s="22"/>
      <c r="Q32" s="22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</row>
    <row r="33" spans="1:169" ht="12.75">
      <c r="A33" s="64"/>
      <c r="B33" s="17" t="s">
        <v>38</v>
      </c>
      <c r="C33" s="50"/>
      <c r="D33" s="50"/>
      <c r="E33" s="17" t="s">
        <v>42</v>
      </c>
      <c r="F33" s="53"/>
      <c r="G33" s="53"/>
      <c r="H33" s="112"/>
      <c r="I33" s="112"/>
      <c r="J33" s="112"/>
      <c r="K33" s="112"/>
      <c r="L33" s="65"/>
      <c r="M33" s="65"/>
      <c r="N33" s="65"/>
      <c r="O33" s="22">
        <f>O31*12</f>
        <v>144342.684</v>
      </c>
      <c r="P33" s="22"/>
      <c r="Q33" s="22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</row>
    <row r="34" spans="1:169" ht="12.75">
      <c r="A34" s="64"/>
      <c r="B34" s="17"/>
      <c r="C34" s="17"/>
      <c r="D34" s="17"/>
      <c r="E34" s="17"/>
      <c r="F34" s="17"/>
      <c r="G34" s="17"/>
      <c r="H34" s="64"/>
      <c r="I34" s="64"/>
      <c r="J34" s="64"/>
      <c r="K34" s="6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</row>
    <row r="35" spans="1:169" ht="12.75">
      <c r="A35" s="65"/>
      <c r="B35" s="65"/>
      <c r="C35" s="65"/>
      <c r="D35" s="113"/>
      <c r="E35" s="113"/>
      <c r="F35" s="113"/>
      <c r="G35" s="113"/>
      <c r="H35" s="113"/>
      <c r="I35" s="113"/>
      <c r="J35" s="113"/>
      <c r="K35" s="113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</row>
    <row r="36" spans="1:169" ht="12.75">
      <c r="A36" s="4"/>
      <c r="B36" s="4"/>
      <c r="C36" s="4"/>
      <c r="D36" s="4"/>
      <c r="E36" s="4"/>
      <c r="F36" s="105"/>
      <c r="G36" s="105"/>
      <c r="H36" s="105"/>
      <c r="I36" s="105"/>
      <c r="J36" s="105"/>
      <c r="K36" s="10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</row>
    <row r="37" spans="1:169" ht="12.75">
      <c r="A37" s="4"/>
      <c r="B37" s="4"/>
      <c r="C37" s="4"/>
      <c r="D37" s="4"/>
      <c r="E37" s="4"/>
      <c r="F37" s="4"/>
      <c r="G37" s="4"/>
      <c r="H37" s="4"/>
      <c r="I37" s="2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</row>
    <row r="38" spans="1:169" ht="12.75">
      <c r="A38" s="4"/>
      <c r="B38" s="4"/>
      <c r="C38" s="4"/>
      <c r="D38" s="4"/>
      <c r="E38" s="4"/>
      <c r="F38" s="4"/>
      <c r="G38" s="4"/>
      <c r="H38" s="4"/>
      <c r="I38" s="2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</row>
    <row r="39" spans="1:169" ht="12.75">
      <c r="A39" s="4"/>
      <c r="B39" s="4"/>
      <c r="C39" s="4"/>
      <c r="D39" s="4"/>
      <c r="E39" s="4"/>
      <c r="F39" s="4"/>
      <c r="G39" s="4"/>
      <c r="H39" s="4"/>
      <c r="I39" s="2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</row>
    <row r="40" spans="1:169" ht="12.75">
      <c r="A40" s="4"/>
      <c r="B40" s="4"/>
      <c r="C40" s="4"/>
      <c r="D40" s="4"/>
      <c r="E40" s="4"/>
      <c r="F40" s="4"/>
      <c r="G40" s="4"/>
      <c r="H40" s="4"/>
      <c r="I40" s="2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</row>
    <row r="41" spans="1:169" ht="12.75">
      <c r="A41" s="4"/>
      <c r="B41" s="4"/>
      <c r="C41" s="4"/>
      <c r="D41" s="4"/>
      <c r="E41" s="4"/>
      <c r="F41" s="4"/>
      <c r="G41" s="4"/>
      <c r="H41" s="4"/>
      <c r="I41" s="2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</row>
    <row r="42" spans="1:169" ht="12.75">
      <c r="A42" s="4"/>
      <c r="B42" s="4"/>
      <c r="C42" s="4"/>
      <c r="D42" s="4"/>
      <c r="E42" s="4"/>
      <c r="F42" s="4"/>
      <c r="G42" s="4"/>
      <c r="H42" s="4"/>
      <c r="I42" s="2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</row>
    <row r="43" spans="1:169" ht="12.75">
      <c r="A43" s="4"/>
      <c r="B43" s="4"/>
      <c r="C43" s="4"/>
      <c r="D43" s="4"/>
      <c r="E43" s="4"/>
      <c r="F43" s="4"/>
      <c r="G43" s="4"/>
      <c r="H43" s="4"/>
      <c r="I43" s="2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</row>
    <row r="44" spans="1:169" ht="12.75">
      <c r="A44" s="4"/>
      <c r="B44" s="4"/>
      <c r="C44" s="4"/>
      <c r="D44" s="4"/>
      <c r="E44" s="4"/>
      <c r="F44" s="4"/>
      <c r="G44" s="4"/>
      <c r="H44" s="4"/>
      <c r="I44" s="2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</row>
    <row r="45" spans="1:169" ht="12.75">
      <c r="A45" s="4"/>
      <c r="B45" s="4"/>
      <c r="C45" s="4"/>
      <c r="D45" s="4"/>
      <c r="E45" s="4"/>
      <c r="F45" s="4"/>
      <c r="G45" s="4"/>
      <c r="H45" s="4"/>
      <c r="I45" s="2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</row>
    <row r="46" spans="1:169" ht="12.75">
      <c r="A46" s="4"/>
      <c r="B46" s="4"/>
      <c r="C46" s="4"/>
      <c r="D46" s="4"/>
      <c r="E46" s="4"/>
      <c r="F46" s="4"/>
      <c r="G46" s="4"/>
      <c r="H46" s="4"/>
      <c r="I46" s="2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</row>
    <row r="47" spans="1:169" ht="12.75">
      <c r="A47" s="4"/>
      <c r="B47" s="4"/>
      <c r="C47" s="4"/>
      <c r="D47" s="4"/>
      <c r="E47" s="4"/>
      <c r="F47" s="4"/>
      <c r="G47" s="4"/>
      <c r="H47" s="4"/>
      <c r="I47" s="2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</row>
    <row r="48" spans="1:169" ht="12.75">
      <c r="A48" s="4"/>
      <c r="B48" s="4"/>
      <c r="C48" s="4"/>
      <c r="D48" s="4"/>
      <c r="E48" s="4"/>
      <c r="F48" s="4"/>
      <c r="G48" s="4"/>
      <c r="H48" s="4"/>
      <c r="I48" s="2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</row>
    <row r="49" spans="1:169" ht="12.75">
      <c r="A49" s="4"/>
      <c r="B49" s="4"/>
      <c r="C49" s="4"/>
      <c r="D49" s="4"/>
      <c r="E49" s="4"/>
      <c r="F49" s="4"/>
      <c r="G49" s="4"/>
      <c r="H49" s="4"/>
      <c r="I49" s="2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</row>
    <row r="50" spans="1:29" ht="12.75">
      <c r="A50" s="4"/>
      <c r="B50" s="4"/>
      <c r="C50" s="4"/>
      <c r="D50" s="4"/>
      <c r="E50" s="4"/>
      <c r="F50" s="4"/>
      <c r="G50" s="4"/>
      <c r="H50" s="4"/>
      <c r="I50" s="2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</sheetData>
  <sheetProtection/>
  <mergeCells count="34">
    <mergeCell ref="D35:K35"/>
    <mergeCell ref="AC16:AC17"/>
    <mergeCell ref="P16:P17"/>
    <mergeCell ref="Q16:S16"/>
    <mergeCell ref="T16:V16"/>
    <mergeCell ref="G16:G17"/>
    <mergeCell ref="H16:H17"/>
    <mergeCell ref="AB16:AB17"/>
    <mergeCell ref="D29:K29"/>
    <mergeCell ref="M16:M17"/>
    <mergeCell ref="N16:N17"/>
    <mergeCell ref="O16:O17"/>
    <mergeCell ref="F30:G30"/>
    <mergeCell ref="H30:K30"/>
    <mergeCell ref="K16:K17"/>
    <mergeCell ref="L16:L17"/>
    <mergeCell ref="M2:Q2"/>
    <mergeCell ref="M4:AA4"/>
    <mergeCell ref="F36:G36"/>
    <mergeCell ref="H36:K36"/>
    <mergeCell ref="W16:Y16"/>
    <mergeCell ref="Z16:Z17"/>
    <mergeCell ref="AA16:AA17"/>
    <mergeCell ref="H33:K33"/>
    <mergeCell ref="A7:E7"/>
    <mergeCell ref="G9:K9"/>
    <mergeCell ref="A16:A17"/>
    <mergeCell ref="B16:B17"/>
    <mergeCell ref="C16:C17"/>
    <mergeCell ref="D16:D17"/>
    <mergeCell ref="E16:E17"/>
    <mergeCell ref="F16:F17"/>
    <mergeCell ref="I16:I17"/>
    <mergeCell ref="J16:J17"/>
  </mergeCells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O50"/>
  <sheetViews>
    <sheetView view="pageBreakPreview" zoomScale="85" zoomScaleNormal="70" zoomScaleSheetLayoutView="85" zoomScalePageLayoutView="0" workbookViewId="0" topLeftCell="A7">
      <selection activeCell="B8" sqref="B1:B16384"/>
    </sheetView>
  </sheetViews>
  <sheetFormatPr defaultColWidth="9.140625" defaultRowHeight="12.75"/>
  <cols>
    <col min="1" max="1" width="5.00390625" style="0" customWidth="1"/>
    <col min="2" max="2" width="18.57421875" style="0" hidden="1" customWidth="1"/>
    <col min="3" max="3" width="12.421875" style="0" customWidth="1"/>
    <col min="4" max="4" width="9.28125" style="0" customWidth="1"/>
    <col min="5" max="5" width="27.00390625" style="0" customWidth="1"/>
    <col min="7" max="7" width="9.00390625" style="0" customWidth="1"/>
    <col min="8" max="8" width="8.421875" style="0" customWidth="1"/>
    <col min="9" max="9" width="6.28125" style="30" customWidth="1"/>
    <col min="10" max="10" width="7.7109375" style="0" customWidth="1"/>
    <col min="11" max="11" width="9.421875" style="0" customWidth="1"/>
    <col min="12" max="12" width="6.140625" style="0" customWidth="1"/>
    <col min="13" max="13" width="8.00390625" style="0" customWidth="1"/>
    <col min="14" max="14" width="5.28125" style="0" customWidth="1"/>
    <col min="15" max="16" width="10.28125" style="0" customWidth="1"/>
    <col min="17" max="17" width="5.421875" style="0" customWidth="1"/>
    <col min="18" max="18" width="4.421875" style="0" customWidth="1"/>
    <col min="19" max="19" width="5.57421875" style="0" customWidth="1"/>
    <col min="20" max="20" width="4.28125" style="0" hidden="1" customWidth="1"/>
    <col min="21" max="21" width="5.421875" style="0" hidden="1" customWidth="1"/>
    <col min="22" max="22" width="7.57421875" style="0" hidden="1" customWidth="1"/>
    <col min="23" max="23" width="5.421875" style="0" hidden="1" customWidth="1"/>
    <col min="24" max="24" width="4.7109375" style="0" hidden="1" customWidth="1"/>
    <col min="25" max="25" width="3.7109375" style="0" hidden="1" customWidth="1"/>
    <col min="26" max="26" width="7.140625" style="0" customWidth="1"/>
    <col min="27" max="27" width="8.7109375" style="0" customWidth="1"/>
    <col min="28" max="28" width="7.140625" style="0" customWidth="1"/>
    <col min="29" max="29" width="9.8515625" style="0" customWidth="1"/>
  </cols>
  <sheetData>
    <row r="1" spans="1:29" ht="88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  <c r="R1" s="65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5.75">
      <c r="A2" s="67" t="s">
        <v>29</v>
      </c>
      <c r="B2" s="67"/>
      <c r="C2" s="67"/>
      <c r="D2" s="67"/>
      <c r="E2" s="67"/>
      <c r="F2" s="67"/>
      <c r="G2" s="68"/>
      <c r="H2" s="17"/>
      <c r="I2" s="67"/>
      <c r="J2" s="67"/>
      <c r="K2" s="67"/>
      <c r="L2" s="69"/>
      <c r="M2" s="102" t="s">
        <v>32</v>
      </c>
      <c r="N2" s="102"/>
      <c r="O2" s="102"/>
      <c r="P2" s="102"/>
      <c r="Q2" s="102"/>
      <c r="R2" s="67"/>
      <c r="S2" s="19"/>
      <c r="T2" s="19"/>
      <c r="U2" s="19"/>
      <c r="V2" s="19"/>
      <c r="W2" s="19"/>
      <c r="X2" s="66"/>
      <c r="Y2" s="66"/>
      <c r="Z2" s="66"/>
      <c r="AA2" s="66"/>
      <c r="AB2" s="66"/>
      <c r="AC2" s="66"/>
    </row>
    <row r="3" spans="1:29" ht="15.75">
      <c r="A3" s="67" t="s">
        <v>40</v>
      </c>
      <c r="B3" s="67"/>
      <c r="C3" s="67"/>
      <c r="D3" s="67"/>
      <c r="E3" s="67"/>
      <c r="F3" s="67"/>
      <c r="G3" s="68"/>
      <c r="H3" s="17"/>
      <c r="I3" s="67"/>
      <c r="J3" s="67"/>
      <c r="K3" s="67"/>
      <c r="L3" s="69"/>
      <c r="M3" s="70" t="s">
        <v>35</v>
      </c>
      <c r="N3" s="70"/>
      <c r="O3" s="70"/>
      <c r="P3" s="70"/>
      <c r="Q3" s="70"/>
      <c r="R3" s="67"/>
      <c r="S3" s="19"/>
      <c r="T3" s="19"/>
      <c r="U3" s="19"/>
      <c r="V3" s="19"/>
      <c r="W3" s="19"/>
      <c r="X3" s="66"/>
      <c r="Y3" s="66"/>
      <c r="Z3" s="66"/>
      <c r="AA3" s="66"/>
      <c r="AB3" s="66"/>
      <c r="AC3" s="66"/>
    </row>
    <row r="4" spans="1:29" ht="15.75">
      <c r="A4" s="71"/>
      <c r="B4" s="71"/>
      <c r="C4" s="67" t="s">
        <v>41</v>
      </c>
      <c r="D4" s="67"/>
      <c r="E4" s="67"/>
      <c r="F4" s="67"/>
      <c r="G4" s="68"/>
      <c r="H4" s="17"/>
      <c r="I4" s="67"/>
      <c r="J4" s="67"/>
      <c r="K4" s="67"/>
      <c r="L4" s="69"/>
      <c r="M4" s="103" t="s">
        <v>33</v>
      </c>
      <c r="N4" s="103"/>
      <c r="O4" s="103"/>
      <c r="P4" s="103"/>
      <c r="Q4" s="103"/>
      <c r="R4" s="103"/>
      <c r="S4" s="103"/>
      <c r="T4" s="103"/>
      <c r="U4" s="104"/>
      <c r="V4" s="104"/>
      <c r="W4" s="104"/>
      <c r="X4" s="104"/>
      <c r="Y4" s="104"/>
      <c r="Z4" s="104"/>
      <c r="AA4" s="104"/>
      <c r="AB4" s="66"/>
      <c r="AC4" s="66"/>
    </row>
    <row r="5" spans="1:29" ht="15.75">
      <c r="A5" s="72"/>
      <c r="B5" s="67"/>
      <c r="C5" s="67"/>
      <c r="D5" s="67"/>
      <c r="E5" s="67"/>
      <c r="F5" s="67"/>
      <c r="G5" s="68"/>
      <c r="H5" s="67"/>
      <c r="I5" s="67"/>
      <c r="J5" s="67"/>
      <c r="K5" s="67"/>
      <c r="L5" s="69"/>
      <c r="M5" s="69"/>
      <c r="N5" s="69"/>
      <c r="O5" s="67"/>
      <c r="P5" s="67"/>
      <c r="Q5" s="67"/>
      <c r="R5" s="67"/>
      <c r="S5" s="19"/>
      <c r="T5" s="19"/>
      <c r="U5" s="19"/>
      <c r="V5" s="19"/>
      <c r="W5" s="19"/>
      <c r="X5" s="66"/>
      <c r="Y5" s="66"/>
      <c r="Z5" s="66"/>
      <c r="AA5" s="66"/>
      <c r="AB5" s="66"/>
      <c r="AC5" s="66"/>
    </row>
    <row r="6" spans="1:29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13"/>
      <c r="M6" s="13"/>
      <c r="N6" s="13"/>
      <c r="O6" s="13"/>
      <c r="P6" s="13"/>
      <c r="Q6" s="13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ht="12.75">
      <c r="A7" s="94"/>
      <c r="B7" s="94"/>
      <c r="C7" s="94"/>
      <c r="D7" s="94"/>
      <c r="E7" s="94"/>
      <c r="F7" s="64"/>
      <c r="G7" s="64"/>
      <c r="H7" s="64"/>
      <c r="I7" s="64"/>
      <c r="J7" s="64"/>
      <c r="K7" s="64"/>
      <c r="L7" s="13"/>
      <c r="M7" s="13"/>
      <c r="N7" s="13"/>
      <c r="O7" s="13"/>
      <c r="P7" s="13"/>
      <c r="Q7" s="13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12.75">
      <c r="A9" s="73"/>
      <c r="B9" s="73"/>
      <c r="C9" s="73"/>
      <c r="D9" s="73"/>
      <c r="E9" s="33"/>
      <c r="F9" s="33"/>
      <c r="G9" s="95" t="s">
        <v>26</v>
      </c>
      <c r="H9" s="95"/>
      <c r="I9" s="95"/>
      <c r="J9" s="95"/>
      <c r="K9" s="95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66"/>
      <c r="X9" s="66"/>
      <c r="Y9" s="66"/>
      <c r="Z9" s="66"/>
      <c r="AA9" s="66"/>
      <c r="AB9" s="66"/>
      <c r="AC9" s="66"/>
    </row>
    <row r="10" spans="1:29" ht="12.75">
      <c r="A10" s="73"/>
      <c r="B10" s="73"/>
      <c r="C10" s="73"/>
      <c r="D10" s="73"/>
      <c r="E10" s="33"/>
      <c r="F10" s="33"/>
      <c r="G10" s="33"/>
      <c r="H10" s="33"/>
      <c r="I10" s="33"/>
      <c r="J10" s="33"/>
      <c r="K10" s="33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66"/>
      <c r="X10" s="66"/>
      <c r="Y10" s="66"/>
      <c r="Z10" s="66"/>
      <c r="AA10" s="66"/>
      <c r="AB10" s="66"/>
      <c r="AC10" s="66"/>
    </row>
    <row r="11" spans="1:29" ht="12.75">
      <c r="A11" s="73"/>
      <c r="B11" s="73"/>
      <c r="C11" s="73"/>
      <c r="D11" s="73"/>
      <c r="E11" s="34" t="s">
        <v>27</v>
      </c>
      <c r="F11" s="34"/>
      <c r="G11" s="34"/>
      <c r="H11" s="34"/>
      <c r="I11" s="34"/>
      <c r="J11" s="34"/>
      <c r="K11" s="3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66"/>
    </row>
    <row r="12" spans="1:29" ht="12.75">
      <c r="A12" s="73"/>
      <c r="B12" s="73"/>
      <c r="C12" s="73"/>
      <c r="D12" s="73"/>
      <c r="E12" s="33"/>
      <c r="F12" s="33"/>
      <c r="G12" s="33"/>
      <c r="H12" s="33"/>
      <c r="I12" s="33"/>
      <c r="J12" s="33"/>
      <c r="K12" s="33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66"/>
      <c r="X12" s="66"/>
      <c r="Y12" s="66"/>
      <c r="Z12" s="66"/>
      <c r="AA12" s="66"/>
      <c r="AB12" s="66"/>
      <c r="AC12" s="66"/>
    </row>
    <row r="13" spans="1:29" ht="12.75">
      <c r="A13" s="73"/>
      <c r="B13" s="73"/>
      <c r="C13" s="73"/>
      <c r="D13" s="73"/>
      <c r="E13" s="33"/>
      <c r="F13" s="33"/>
      <c r="G13" s="33"/>
      <c r="H13" s="33"/>
      <c r="I13" s="33"/>
      <c r="J13" s="33"/>
      <c r="K13" s="33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6"/>
      <c r="X13" s="66"/>
      <c r="Y13" s="66"/>
      <c r="Z13" s="66"/>
      <c r="AA13" s="66"/>
      <c r="AB13" s="66"/>
      <c r="AC13" s="66"/>
    </row>
    <row r="14" spans="1:29" ht="12.75">
      <c r="A14" s="73"/>
      <c r="B14" s="73"/>
      <c r="C14" s="73"/>
      <c r="D14" s="73"/>
      <c r="E14" s="33"/>
      <c r="F14" s="33"/>
      <c r="G14" s="35" t="s">
        <v>76</v>
      </c>
      <c r="H14" s="35"/>
      <c r="I14" s="35"/>
      <c r="J14" s="33"/>
      <c r="K14" s="3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66"/>
      <c r="X14" s="66"/>
      <c r="Y14" s="66"/>
      <c r="Z14" s="66"/>
      <c r="AA14" s="66"/>
      <c r="AB14" s="66"/>
      <c r="AC14" s="66"/>
    </row>
    <row r="15" spans="1:29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171" ht="38.25" customHeight="1">
      <c r="A16" s="96" t="s">
        <v>0</v>
      </c>
      <c r="B16" s="96" t="s">
        <v>1</v>
      </c>
      <c r="C16" s="96" t="s">
        <v>2</v>
      </c>
      <c r="D16" s="98" t="s">
        <v>3</v>
      </c>
      <c r="E16" s="98" t="s">
        <v>4</v>
      </c>
      <c r="F16" s="98" t="s">
        <v>5</v>
      </c>
      <c r="G16" s="98" t="s">
        <v>6</v>
      </c>
      <c r="H16" s="98" t="s">
        <v>44</v>
      </c>
      <c r="I16" s="98" t="s">
        <v>7</v>
      </c>
      <c r="J16" s="96" t="s">
        <v>8</v>
      </c>
      <c r="K16" s="96" t="s">
        <v>9</v>
      </c>
      <c r="L16" s="100" t="s">
        <v>10</v>
      </c>
      <c r="M16" s="100" t="s">
        <v>25</v>
      </c>
      <c r="N16" s="100" t="s">
        <v>11</v>
      </c>
      <c r="O16" s="100" t="s">
        <v>12</v>
      </c>
      <c r="P16" s="100" t="s">
        <v>84</v>
      </c>
      <c r="Q16" s="106" t="s">
        <v>49</v>
      </c>
      <c r="R16" s="107"/>
      <c r="S16" s="108"/>
      <c r="T16" s="106" t="s">
        <v>16</v>
      </c>
      <c r="U16" s="107"/>
      <c r="V16" s="108"/>
      <c r="W16" s="106"/>
      <c r="X16" s="107"/>
      <c r="Y16" s="108"/>
      <c r="Z16" s="100" t="s">
        <v>18</v>
      </c>
      <c r="AA16" s="109" t="s">
        <v>73</v>
      </c>
      <c r="AB16" s="111">
        <v>0.1</v>
      </c>
      <c r="AC16" s="114" t="s">
        <v>19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</row>
    <row r="17" spans="1:171" ht="42.75" customHeight="1">
      <c r="A17" s="97"/>
      <c r="B17" s="97"/>
      <c r="C17" s="97"/>
      <c r="D17" s="99"/>
      <c r="E17" s="99"/>
      <c r="F17" s="99"/>
      <c r="G17" s="99"/>
      <c r="H17" s="99"/>
      <c r="I17" s="99"/>
      <c r="J17" s="97"/>
      <c r="K17" s="97"/>
      <c r="L17" s="101"/>
      <c r="M17" s="101"/>
      <c r="N17" s="101"/>
      <c r="O17" s="101"/>
      <c r="P17" s="101"/>
      <c r="Q17" s="8" t="s">
        <v>13</v>
      </c>
      <c r="R17" s="8" t="s">
        <v>14</v>
      </c>
      <c r="S17" s="8" t="s">
        <v>15</v>
      </c>
      <c r="T17" s="8" t="s">
        <v>17</v>
      </c>
      <c r="U17" s="8" t="s">
        <v>14</v>
      </c>
      <c r="V17" s="8" t="s">
        <v>15</v>
      </c>
      <c r="W17" s="8" t="s">
        <v>17</v>
      </c>
      <c r="X17" s="8" t="s">
        <v>14</v>
      </c>
      <c r="Y17" s="8" t="s">
        <v>15</v>
      </c>
      <c r="Z17" s="101"/>
      <c r="AA17" s="110"/>
      <c r="AB17" s="101"/>
      <c r="AC17" s="11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</row>
    <row r="18" spans="1:171" ht="15" customHeight="1">
      <c r="A18" s="74"/>
      <c r="B18" s="74">
        <v>2</v>
      </c>
      <c r="C18" s="74">
        <v>3</v>
      </c>
      <c r="D18" s="74">
        <v>4</v>
      </c>
      <c r="E18" s="75">
        <v>5</v>
      </c>
      <c r="F18" s="75">
        <v>6</v>
      </c>
      <c r="G18" s="75">
        <v>7</v>
      </c>
      <c r="H18" s="75">
        <v>8</v>
      </c>
      <c r="I18" s="75">
        <v>9</v>
      </c>
      <c r="J18" s="74">
        <v>10</v>
      </c>
      <c r="K18" s="74">
        <v>11</v>
      </c>
      <c r="L18" s="76">
        <v>12</v>
      </c>
      <c r="M18" s="76">
        <v>13</v>
      </c>
      <c r="N18" s="76">
        <v>14</v>
      </c>
      <c r="O18" s="76">
        <v>15</v>
      </c>
      <c r="P18" s="76"/>
      <c r="Q18" s="77">
        <v>17</v>
      </c>
      <c r="R18" s="77">
        <v>18</v>
      </c>
      <c r="S18" s="77">
        <v>18</v>
      </c>
      <c r="T18" s="77">
        <v>19</v>
      </c>
      <c r="U18" s="77">
        <v>20</v>
      </c>
      <c r="V18" s="77">
        <v>21</v>
      </c>
      <c r="W18" s="77">
        <v>22</v>
      </c>
      <c r="X18" s="77">
        <v>23</v>
      </c>
      <c r="Y18" s="77">
        <v>24</v>
      </c>
      <c r="Z18" s="77">
        <v>19</v>
      </c>
      <c r="AA18" s="77">
        <v>20</v>
      </c>
      <c r="AB18" s="77">
        <v>21</v>
      </c>
      <c r="AC18" s="77">
        <v>22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</row>
    <row r="19" spans="1:171" ht="80.25" customHeight="1">
      <c r="A19" s="78">
        <v>1</v>
      </c>
      <c r="B19" s="39" t="s">
        <v>43</v>
      </c>
      <c r="C19" s="78" t="s">
        <v>21</v>
      </c>
      <c r="D19" s="78" t="s">
        <v>22</v>
      </c>
      <c r="E19" s="79" t="s">
        <v>59</v>
      </c>
      <c r="F19" s="54" t="s">
        <v>57</v>
      </c>
      <c r="G19" s="63" t="s">
        <v>30</v>
      </c>
      <c r="H19" s="78" t="s">
        <v>45</v>
      </c>
      <c r="I19" s="80">
        <v>4.21</v>
      </c>
      <c r="J19" s="80">
        <v>17697</v>
      </c>
      <c r="K19" s="81">
        <f aca="true" t="shared" si="0" ref="K19:K24">J19*I19</f>
        <v>74504.37</v>
      </c>
      <c r="L19" s="82">
        <v>0</v>
      </c>
      <c r="M19" s="83">
        <v>30</v>
      </c>
      <c r="N19" s="84">
        <v>1</v>
      </c>
      <c r="O19" s="85">
        <f aca="true" t="shared" si="1" ref="O19:O24">K19</f>
        <v>74504.37</v>
      </c>
      <c r="P19" s="85">
        <f aca="true" t="shared" si="2" ref="P19:P24">O19*1.25</f>
        <v>93130.4625</v>
      </c>
      <c r="Q19" s="84"/>
      <c r="R19" s="82"/>
      <c r="S19" s="83"/>
      <c r="T19" s="83"/>
      <c r="U19" s="83"/>
      <c r="V19" s="85"/>
      <c r="W19" s="83"/>
      <c r="X19" s="83"/>
      <c r="Y19" s="85"/>
      <c r="Z19" s="85">
        <f aca="true" t="shared" si="3" ref="Z19:Z24">Y19+V19</f>
        <v>0</v>
      </c>
      <c r="AA19" s="85">
        <f aca="true" t="shared" si="4" ref="AA19:AA24">P19</f>
        <v>93130.4625</v>
      </c>
      <c r="AB19" s="85">
        <f aca="true" t="shared" si="5" ref="AB19:AB24">AA19*10%</f>
        <v>9313.04625</v>
      </c>
      <c r="AC19" s="85">
        <f aca="true" t="shared" si="6" ref="AC19:AC24">AA19+AB19</f>
        <v>102443.50875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</row>
    <row r="20" spans="1:171" ht="48" customHeight="1">
      <c r="A20" s="78">
        <v>2</v>
      </c>
      <c r="B20" s="92" t="s">
        <v>81</v>
      </c>
      <c r="C20" s="91" t="s">
        <v>21</v>
      </c>
      <c r="D20" s="91" t="s">
        <v>22</v>
      </c>
      <c r="E20" s="91" t="s">
        <v>82</v>
      </c>
      <c r="F20" s="91" t="s">
        <v>83</v>
      </c>
      <c r="G20" s="63" t="s">
        <v>34</v>
      </c>
      <c r="H20" s="78" t="s">
        <v>48</v>
      </c>
      <c r="I20" s="80">
        <v>4.75</v>
      </c>
      <c r="J20" s="80">
        <v>17697</v>
      </c>
      <c r="K20" s="81">
        <f t="shared" si="0"/>
        <v>84060.75</v>
      </c>
      <c r="L20" s="82">
        <v>0</v>
      </c>
      <c r="M20" s="83">
        <v>30</v>
      </c>
      <c r="N20" s="84">
        <v>1</v>
      </c>
      <c r="O20" s="85">
        <f t="shared" si="1"/>
        <v>84060.75</v>
      </c>
      <c r="P20" s="85">
        <f t="shared" si="2"/>
        <v>105075.9375</v>
      </c>
      <c r="Q20" s="84"/>
      <c r="R20" s="82"/>
      <c r="S20" s="83"/>
      <c r="T20" s="83"/>
      <c r="U20" s="83"/>
      <c r="V20" s="85"/>
      <c r="W20" s="83"/>
      <c r="X20" s="83"/>
      <c r="Y20" s="85"/>
      <c r="Z20" s="85">
        <f t="shared" si="3"/>
        <v>0</v>
      </c>
      <c r="AA20" s="85">
        <f t="shared" si="4"/>
        <v>105075.9375</v>
      </c>
      <c r="AB20" s="85">
        <f t="shared" si="5"/>
        <v>10507.59375</v>
      </c>
      <c r="AC20" s="85">
        <f t="shared" si="6"/>
        <v>115583.53125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</row>
    <row r="21" spans="1:171" s="28" customFormat="1" ht="42" customHeight="1">
      <c r="A21" s="78">
        <v>3</v>
      </c>
      <c r="B21" s="39" t="s">
        <v>54</v>
      </c>
      <c r="C21" s="78" t="s">
        <v>21</v>
      </c>
      <c r="D21" s="78" t="s">
        <v>22</v>
      </c>
      <c r="E21" s="79" t="s">
        <v>61</v>
      </c>
      <c r="F21" s="55" t="s">
        <v>77</v>
      </c>
      <c r="G21" s="63" t="s">
        <v>53</v>
      </c>
      <c r="H21" s="78" t="s">
        <v>47</v>
      </c>
      <c r="I21" s="80">
        <v>3.94</v>
      </c>
      <c r="J21" s="80">
        <v>17697</v>
      </c>
      <c r="K21" s="81">
        <f t="shared" si="0"/>
        <v>69726.18</v>
      </c>
      <c r="L21" s="86">
        <v>0</v>
      </c>
      <c r="M21" s="87">
        <v>30</v>
      </c>
      <c r="N21" s="88">
        <v>1</v>
      </c>
      <c r="O21" s="89">
        <f t="shared" si="1"/>
        <v>69726.18</v>
      </c>
      <c r="P21" s="85">
        <f t="shared" si="2"/>
        <v>87157.72499999999</v>
      </c>
      <c r="Q21" s="88"/>
      <c r="R21" s="86"/>
      <c r="S21" s="87"/>
      <c r="T21" s="86"/>
      <c r="U21" s="86"/>
      <c r="V21" s="89"/>
      <c r="W21" s="86"/>
      <c r="X21" s="86"/>
      <c r="Y21" s="89"/>
      <c r="Z21" s="89">
        <f t="shared" si="3"/>
        <v>0</v>
      </c>
      <c r="AA21" s="85">
        <f t="shared" si="4"/>
        <v>87157.72499999999</v>
      </c>
      <c r="AB21" s="85">
        <f t="shared" si="5"/>
        <v>8715.7725</v>
      </c>
      <c r="AC21" s="89">
        <f t="shared" si="6"/>
        <v>95873.4975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</row>
    <row r="22" spans="1:171" ht="59.25" customHeight="1">
      <c r="A22" s="78">
        <v>4</v>
      </c>
      <c r="B22" s="80" t="s">
        <v>50</v>
      </c>
      <c r="C22" s="78" t="s">
        <v>21</v>
      </c>
      <c r="D22" s="78" t="s">
        <v>22</v>
      </c>
      <c r="E22" s="79" t="s">
        <v>63</v>
      </c>
      <c r="F22" s="54" t="s">
        <v>78</v>
      </c>
      <c r="G22" s="63" t="s">
        <v>51</v>
      </c>
      <c r="H22" s="78" t="s">
        <v>46</v>
      </c>
      <c r="I22" s="80">
        <v>4.23</v>
      </c>
      <c r="J22" s="80">
        <v>17697</v>
      </c>
      <c r="K22" s="81">
        <f t="shared" si="0"/>
        <v>74858.31000000001</v>
      </c>
      <c r="L22" s="82">
        <v>0</v>
      </c>
      <c r="M22" s="83">
        <v>30</v>
      </c>
      <c r="N22" s="84">
        <v>1</v>
      </c>
      <c r="O22" s="85">
        <f t="shared" si="1"/>
        <v>74858.31000000001</v>
      </c>
      <c r="P22" s="85">
        <f t="shared" si="2"/>
        <v>93572.88750000001</v>
      </c>
      <c r="Q22" s="84"/>
      <c r="R22" s="82"/>
      <c r="S22" s="83"/>
      <c r="T22" s="83"/>
      <c r="U22" s="83"/>
      <c r="V22" s="85"/>
      <c r="W22" s="83"/>
      <c r="X22" s="83"/>
      <c r="Y22" s="85"/>
      <c r="Z22" s="85">
        <f t="shared" si="3"/>
        <v>0</v>
      </c>
      <c r="AA22" s="85">
        <f t="shared" si="4"/>
        <v>93572.88750000001</v>
      </c>
      <c r="AB22" s="85">
        <f t="shared" si="5"/>
        <v>9357.288750000002</v>
      </c>
      <c r="AC22" s="85">
        <f t="shared" si="6"/>
        <v>102930.17625000002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</row>
    <row r="23" spans="1:171" s="28" customFormat="1" ht="59.25" customHeight="1">
      <c r="A23" s="78">
        <v>5</v>
      </c>
      <c r="B23" s="80" t="s">
        <v>52</v>
      </c>
      <c r="C23" s="78" t="s">
        <v>21</v>
      </c>
      <c r="D23" s="90" t="s">
        <v>58</v>
      </c>
      <c r="E23" s="79" t="s">
        <v>62</v>
      </c>
      <c r="F23" s="55" t="s">
        <v>79</v>
      </c>
      <c r="G23" s="63" t="s">
        <v>53</v>
      </c>
      <c r="H23" s="78" t="s">
        <v>56</v>
      </c>
      <c r="I23" s="80">
        <v>3.65</v>
      </c>
      <c r="J23" s="80">
        <v>17697</v>
      </c>
      <c r="K23" s="81">
        <f t="shared" si="0"/>
        <v>64594.049999999996</v>
      </c>
      <c r="L23" s="86">
        <v>0</v>
      </c>
      <c r="M23" s="87">
        <v>30</v>
      </c>
      <c r="N23" s="88">
        <v>1</v>
      </c>
      <c r="O23" s="89">
        <f t="shared" si="1"/>
        <v>64594.049999999996</v>
      </c>
      <c r="P23" s="85">
        <f t="shared" si="2"/>
        <v>80742.5625</v>
      </c>
      <c r="Q23" s="88"/>
      <c r="R23" s="86"/>
      <c r="S23" s="87"/>
      <c r="T23" s="87"/>
      <c r="U23" s="87"/>
      <c r="V23" s="89"/>
      <c r="W23" s="87"/>
      <c r="X23" s="87"/>
      <c r="Y23" s="89"/>
      <c r="Z23" s="89">
        <f t="shared" si="3"/>
        <v>0</v>
      </c>
      <c r="AA23" s="85">
        <f t="shared" si="4"/>
        <v>80742.5625</v>
      </c>
      <c r="AB23" s="85">
        <f t="shared" si="5"/>
        <v>8074.25625</v>
      </c>
      <c r="AC23" s="89">
        <f t="shared" si="6"/>
        <v>88816.81875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</row>
    <row r="24" spans="1:171" ht="62.25" customHeight="1">
      <c r="A24" s="78">
        <v>6</v>
      </c>
      <c r="B24" s="80" t="s">
        <v>31</v>
      </c>
      <c r="C24" s="78" t="s">
        <v>21</v>
      </c>
      <c r="D24" s="78" t="s">
        <v>22</v>
      </c>
      <c r="E24" s="79" t="s">
        <v>64</v>
      </c>
      <c r="F24" s="54" t="s">
        <v>80</v>
      </c>
      <c r="G24" s="63" t="s">
        <v>34</v>
      </c>
      <c r="H24" s="78" t="s">
        <v>48</v>
      </c>
      <c r="I24" s="80">
        <v>4.75</v>
      </c>
      <c r="J24" s="80">
        <v>17697</v>
      </c>
      <c r="K24" s="81">
        <f t="shared" si="0"/>
        <v>84060.75</v>
      </c>
      <c r="L24" s="82">
        <v>0</v>
      </c>
      <c r="M24" s="83">
        <v>30</v>
      </c>
      <c r="N24" s="84">
        <v>1</v>
      </c>
      <c r="O24" s="85">
        <f t="shared" si="1"/>
        <v>84060.75</v>
      </c>
      <c r="P24" s="85">
        <f t="shared" si="2"/>
        <v>105075.9375</v>
      </c>
      <c r="Q24" s="84"/>
      <c r="R24" s="82"/>
      <c r="S24" s="83"/>
      <c r="T24" s="83"/>
      <c r="U24" s="83"/>
      <c r="V24" s="85"/>
      <c r="W24" s="83"/>
      <c r="X24" s="83"/>
      <c r="Y24" s="85"/>
      <c r="Z24" s="85">
        <f t="shared" si="3"/>
        <v>0</v>
      </c>
      <c r="AA24" s="85">
        <f t="shared" si="4"/>
        <v>105075.9375</v>
      </c>
      <c r="AB24" s="85">
        <f t="shared" si="5"/>
        <v>10507.59375</v>
      </c>
      <c r="AC24" s="85">
        <f t="shared" si="6"/>
        <v>115583.53125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</row>
    <row r="25" spans="1:171" ht="12.75">
      <c r="A25" s="78"/>
      <c r="B25" s="47" t="s">
        <v>23</v>
      </c>
      <c r="C25" s="48" t="s">
        <v>24</v>
      </c>
      <c r="D25" s="48" t="s">
        <v>24</v>
      </c>
      <c r="E25" s="48" t="s">
        <v>24</v>
      </c>
      <c r="F25" s="48" t="s">
        <v>24</v>
      </c>
      <c r="G25" s="48" t="s">
        <v>24</v>
      </c>
      <c r="H25" s="48" t="s">
        <v>24</v>
      </c>
      <c r="I25" s="48" t="s">
        <v>24</v>
      </c>
      <c r="J25" s="48" t="s">
        <v>24</v>
      </c>
      <c r="K25" s="93">
        <f>K19+K20+K21+K22+K23+K24</f>
        <v>451804.41</v>
      </c>
      <c r="L25" s="5">
        <f>L19+L20+L21+L22+L23+L24</f>
        <v>0</v>
      </c>
      <c r="M25" s="5">
        <f>M19+M20+M21+M22+M23+M24</f>
        <v>180</v>
      </c>
      <c r="N25" s="5">
        <f>N19+N20+N21+N22+N23+N24</f>
        <v>6</v>
      </c>
      <c r="O25" s="11">
        <f>O19+O20+O21+O22+O23+O24</f>
        <v>451804.41</v>
      </c>
      <c r="P25" s="11">
        <f>SUM(P19:P24)</f>
        <v>564755.5125</v>
      </c>
      <c r="Q25" s="9" t="s">
        <v>24</v>
      </c>
      <c r="R25" s="5" t="s">
        <v>24</v>
      </c>
      <c r="S25" s="5">
        <f>SUM(S19:S24)</f>
        <v>0</v>
      </c>
      <c r="T25" s="5"/>
      <c r="U25" s="5"/>
      <c r="V25" s="11">
        <f>SUM(V20:V24)</f>
        <v>0</v>
      </c>
      <c r="W25" s="11"/>
      <c r="X25" s="11"/>
      <c r="Y25" s="11">
        <f>SUM(Y20:Y24)</f>
        <v>0</v>
      </c>
      <c r="Z25" s="11">
        <f>SUM(Z19:Z24)</f>
        <v>0</v>
      </c>
      <c r="AA25" s="11">
        <f>SUM(AA19:AA24)</f>
        <v>564755.5125</v>
      </c>
      <c r="AB25" s="11">
        <f>SUM(AB19:AB24)</f>
        <v>56475.55125</v>
      </c>
      <c r="AC25" s="11">
        <f>SUM(AC19:AC24)</f>
        <v>621231.06375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</row>
    <row r="26" spans="1:17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</row>
    <row r="27" spans="1:17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</row>
    <row r="28" spans="1:17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</row>
    <row r="29" spans="1:171" ht="12.75">
      <c r="A29" s="64"/>
      <c r="B29" s="64"/>
      <c r="C29" s="64"/>
      <c r="D29" s="94"/>
      <c r="E29" s="94"/>
      <c r="F29" s="94"/>
      <c r="G29" s="94"/>
      <c r="H29" s="94"/>
      <c r="I29" s="94"/>
      <c r="J29" s="94"/>
      <c r="K29" s="94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</row>
    <row r="30" spans="1:171" ht="12.75">
      <c r="A30" s="64"/>
      <c r="B30" s="64"/>
      <c r="C30" s="64"/>
      <c r="D30" s="64"/>
      <c r="E30" s="64"/>
      <c r="F30" s="112"/>
      <c r="G30" s="112"/>
      <c r="H30" s="112"/>
      <c r="I30" s="112"/>
      <c r="J30" s="112"/>
      <c r="K30" s="112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</row>
    <row r="31" spans="1:171" ht="12.75">
      <c r="A31" s="64"/>
      <c r="B31" s="17" t="s">
        <v>36</v>
      </c>
      <c r="C31" s="49"/>
      <c r="D31" s="49"/>
      <c r="E31" s="17" t="s">
        <v>55</v>
      </c>
      <c r="F31" s="17"/>
      <c r="G31" s="17"/>
      <c r="H31" s="64"/>
      <c r="I31" s="64"/>
      <c r="J31" s="64"/>
      <c r="K31" s="64"/>
      <c r="L31" s="65"/>
      <c r="M31" s="65"/>
      <c r="N31" s="65"/>
      <c r="O31" s="22">
        <f>8068.286+3531.225+429.046</f>
        <v>12028.557</v>
      </c>
      <c r="P31" s="22"/>
      <c r="Q31" s="22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</row>
    <row r="32" spans="1:171" ht="12.75">
      <c r="A32" s="64"/>
      <c r="B32" s="17" t="s">
        <v>37</v>
      </c>
      <c r="C32" s="50"/>
      <c r="D32" s="51"/>
      <c r="E32" s="52" t="s">
        <v>71</v>
      </c>
      <c r="F32" s="52"/>
      <c r="G32" s="52"/>
      <c r="H32" s="52"/>
      <c r="I32" s="52"/>
      <c r="J32" s="52"/>
      <c r="K32" s="52"/>
      <c r="L32" s="65"/>
      <c r="M32" s="65"/>
      <c r="N32" s="65"/>
      <c r="O32" s="22"/>
      <c r="P32" s="22"/>
      <c r="Q32" s="22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</row>
    <row r="33" spans="1:171" ht="12.75">
      <c r="A33" s="64"/>
      <c r="B33" s="17" t="s">
        <v>38</v>
      </c>
      <c r="C33" s="50"/>
      <c r="D33" s="50"/>
      <c r="E33" s="17" t="s">
        <v>42</v>
      </c>
      <c r="F33" s="53"/>
      <c r="G33" s="53"/>
      <c r="H33" s="112"/>
      <c r="I33" s="112"/>
      <c r="J33" s="112"/>
      <c r="K33" s="112"/>
      <c r="L33" s="65"/>
      <c r="M33" s="65"/>
      <c r="N33" s="65"/>
      <c r="O33" s="22">
        <f>O31*12</f>
        <v>144342.684</v>
      </c>
      <c r="P33" s="22"/>
      <c r="Q33" s="22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</row>
    <row r="34" spans="1:171" ht="12.75">
      <c r="A34" s="64"/>
      <c r="B34" s="17"/>
      <c r="C34" s="17"/>
      <c r="D34" s="17"/>
      <c r="E34" s="17"/>
      <c r="F34" s="17"/>
      <c r="G34" s="17"/>
      <c r="H34" s="64"/>
      <c r="I34" s="64"/>
      <c r="J34" s="64"/>
      <c r="K34" s="6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1" ht="12.75">
      <c r="A35" s="65"/>
      <c r="B35" s="65"/>
      <c r="C35" s="65"/>
      <c r="D35" s="113"/>
      <c r="E35" s="113"/>
      <c r="F35" s="113"/>
      <c r="G35" s="113"/>
      <c r="H35" s="113"/>
      <c r="I35" s="113"/>
      <c r="J35" s="113"/>
      <c r="K35" s="113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1" ht="12.75">
      <c r="A36" s="4"/>
      <c r="B36" s="4"/>
      <c r="C36" s="4"/>
      <c r="D36" s="4"/>
      <c r="E36" s="4"/>
      <c r="F36" s="105"/>
      <c r="G36" s="105"/>
      <c r="H36" s="105"/>
      <c r="I36" s="105"/>
      <c r="J36" s="105"/>
      <c r="K36" s="10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1" ht="12.75">
      <c r="A37" s="4"/>
      <c r="B37" s="4"/>
      <c r="C37" s="4"/>
      <c r="D37" s="4"/>
      <c r="E37" s="4"/>
      <c r="F37" s="4"/>
      <c r="G37" s="4"/>
      <c r="H37" s="4"/>
      <c r="I37" s="2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</row>
    <row r="38" spans="1:171" ht="12.75">
      <c r="A38" s="4"/>
      <c r="B38" s="4"/>
      <c r="C38" s="4"/>
      <c r="D38" s="4"/>
      <c r="E38" s="4"/>
      <c r="F38" s="4"/>
      <c r="G38" s="4"/>
      <c r="H38" s="4"/>
      <c r="I38" s="2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</row>
    <row r="39" spans="1:171" ht="12.75">
      <c r="A39" s="4"/>
      <c r="B39" s="4"/>
      <c r="C39" s="4"/>
      <c r="D39" s="4"/>
      <c r="E39" s="4"/>
      <c r="F39" s="4"/>
      <c r="G39" s="4"/>
      <c r="H39" s="4"/>
      <c r="I39" s="2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</row>
    <row r="40" spans="1:171" ht="12.75">
      <c r="A40" s="4"/>
      <c r="B40" s="4"/>
      <c r="C40" s="4"/>
      <c r="D40" s="4"/>
      <c r="E40" s="4"/>
      <c r="F40" s="4"/>
      <c r="G40" s="4"/>
      <c r="H40" s="4"/>
      <c r="I40" s="2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</row>
    <row r="41" spans="1:171" ht="12.75">
      <c r="A41" s="4"/>
      <c r="B41" s="4"/>
      <c r="C41" s="4"/>
      <c r="D41" s="4"/>
      <c r="E41" s="4"/>
      <c r="F41" s="4"/>
      <c r="G41" s="4"/>
      <c r="H41" s="4"/>
      <c r="I41" s="2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</row>
    <row r="42" spans="1:171" ht="12.75">
      <c r="A42" s="4"/>
      <c r="B42" s="4"/>
      <c r="C42" s="4"/>
      <c r="D42" s="4"/>
      <c r="E42" s="4"/>
      <c r="F42" s="4"/>
      <c r="G42" s="4"/>
      <c r="H42" s="4"/>
      <c r="I42" s="2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</row>
    <row r="43" spans="1:171" ht="12.75">
      <c r="A43" s="4"/>
      <c r="B43" s="4"/>
      <c r="C43" s="4"/>
      <c r="D43" s="4"/>
      <c r="E43" s="4"/>
      <c r="F43" s="4"/>
      <c r="G43" s="4"/>
      <c r="H43" s="4"/>
      <c r="I43" s="2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</row>
    <row r="44" spans="1:171" ht="12.75">
      <c r="A44" s="4"/>
      <c r="B44" s="4"/>
      <c r="C44" s="4"/>
      <c r="D44" s="4"/>
      <c r="E44" s="4"/>
      <c r="F44" s="4"/>
      <c r="G44" s="4"/>
      <c r="H44" s="4"/>
      <c r="I44" s="2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</row>
    <row r="45" spans="1:171" ht="12.75">
      <c r="A45" s="4"/>
      <c r="B45" s="4"/>
      <c r="C45" s="4"/>
      <c r="D45" s="4"/>
      <c r="E45" s="4"/>
      <c r="F45" s="4"/>
      <c r="G45" s="4"/>
      <c r="H45" s="4"/>
      <c r="I45" s="2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</row>
    <row r="46" spans="1:171" ht="12.75">
      <c r="A46" s="4"/>
      <c r="B46" s="4"/>
      <c r="C46" s="4"/>
      <c r="D46" s="4"/>
      <c r="E46" s="4"/>
      <c r="F46" s="4"/>
      <c r="G46" s="4"/>
      <c r="H46" s="4"/>
      <c r="I46" s="2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</row>
    <row r="47" spans="1:171" ht="12.75">
      <c r="A47" s="4"/>
      <c r="B47" s="4"/>
      <c r="C47" s="4"/>
      <c r="D47" s="4"/>
      <c r="E47" s="4"/>
      <c r="F47" s="4"/>
      <c r="G47" s="4"/>
      <c r="H47" s="4"/>
      <c r="I47" s="2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</row>
    <row r="48" spans="1:171" ht="12.75">
      <c r="A48" s="4"/>
      <c r="B48" s="4"/>
      <c r="C48" s="4"/>
      <c r="D48" s="4"/>
      <c r="E48" s="4"/>
      <c r="F48" s="4"/>
      <c r="G48" s="4"/>
      <c r="H48" s="4"/>
      <c r="I48" s="2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</row>
    <row r="49" spans="1:171" ht="12.75">
      <c r="A49" s="4"/>
      <c r="B49" s="4"/>
      <c r="C49" s="4"/>
      <c r="D49" s="4"/>
      <c r="E49" s="4"/>
      <c r="F49" s="4"/>
      <c r="G49" s="4"/>
      <c r="H49" s="4"/>
      <c r="I49" s="2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</row>
    <row r="50" spans="1:30" ht="12.75">
      <c r="A50" s="4"/>
      <c r="B50" s="4"/>
      <c r="C50" s="4"/>
      <c r="D50" s="4"/>
      <c r="E50" s="4"/>
      <c r="F50" s="4"/>
      <c r="G50" s="4"/>
      <c r="H50" s="4"/>
      <c r="I50" s="2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</sheetData>
  <sheetProtection/>
  <mergeCells count="34">
    <mergeCell ref="H33:K33"/>
    <mergeCell ref="D35:K35"/>
    <mergeCell ref="F36:G36"/>
    <mergeCell ref="H36:K36"/>
    <mergeCell ref="P16:P17"/>
    <mergeCell ref="Z16:Z17"/>
    <mergeCell ref="T16:V16"/>
    <mergeCell ref="W16:Y16"/>
    <mergeCell ref="G16:G17"/>
    <mergeCell ref="H16:H17"/>
    <mergeCell ref="F30:G30"/>
    <mergeCell ref="H30:K30"/>
    <mergeCell ref="M16:M17"/>
    <mergeCell ref="N16:N17"/>
    <mergeCell ref="O16:O17"/>
    <mergeCell ref="Q16:S16"/>
    <mergeCell ref="K16:K17"/>
    <mergeCell ref="L16:L17"/>
    <mergeCell ref="D16:D17"/>
    <mergeCell ref="E16:E17"/>
    <mergeCell ref="F16:F17"/>
    <mergeCell ref="I16:I17"/>
    <mergeCell ref="AC16:AC17"/>
    <mergeCell ref="D29:K29"/>
    <mergeCell ref="J16:J17"/>
    <mergeCell ref="M2:Q2"/>
    <mergeCell ref="M4:AA4"/>
    <mergeCell ref="AA16:AA17"/>
    <mergeCell ref="AB16:AB17"/>
    <mergeCell ref="A7:E7"/>
    <mergeCell ref="G9:K9"/>
    <mergeCell ref="A16:A17"/>
    <mergeCell ref="B16:B17"/>
    <mergeCell ref="C16:C17"/>
  </mergeCells>
  <printOptions/>
  <pageMargins left="0" right="0" top="0" bottom="0" header="0" footer="0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N50"/>
  <sheetViews>
    <sheetView view="pageBreakPreview" zoomScale="85" zoomScaleNormal="70" zoomScaleSheetLayoutView="85" zoomScalePageLayoutView="0" workbookViewId="0" topLeftCell="A10">
      <selection activeCell="B10" sqref="B1:B16384"/>
    </sheetView>
  </sheetViews>
  <sheetFormatPr defaultColWidth="9.140625" defaultRowHeight="12.75"/>
  <cols>
    <col min="1" max="1" width="5.00390625" style="0" customWidth="1"/>
    <col min="2" max="2" width="18.57421875" style="0" hidden="1" customWidth="1"/>
    <col min="3" max="3" width="12.421875" style="0" customWidth="1"/>
    <col min="4" max="4" width="9.28125" style="0" customWidth="1"/>
    <col min="5" max="5" width="27.00390625" style="0" customWidth="1"/>
    <col min="7" max="7" width="9.00390625" style="0" customWidth="1"/>
    <col min="8" max="8" width="8.421875" style="0" customWidth="1"/>
    <col min="9" max="9" width="6.28125" style="30" customWidth="1"/>
    <col min="10" max="10" width="7.7109375" style="0" customWidth="1"/>
    <col min="11" max="11" width="9.421875" style="0" customWidth="1"/>
    <col min="12" max="12" width="6.140625" style="0" customWidth="1"/>
    <col min="13" max="13" width="8.00390625" style="0" customWidth="1"/>
    <col min="14" max="14" width="5.28125" style="0" customWidth="1"/>
    <col min="15" max="15" width="10.28125" style="0" customWidth="1"/>
    <col min="16" max="16" width="5.421875" style="0" customWidth="1"/>
    <col min="17" max="17" width="4.421875" style="0" customWidth="1"/>
    <col min="18" max="18" width="5.57421875" style="0" customWidth="1"/>
    <col min="19" max="19" width="4.28125" style="0" hidden="1" customWidth="1"/>
    <col min="20" max="20" width="5.421875" style="0" hidden="1" customWidth="1"/>
    <col min="21" max="21" width="7.57421875" style="0" hidden="1" customWidth="1"/>
    <col min="22" max="22" width="5.421875" style="0" hidden="1" customWidth="1"/>
    <col min="23" max="23" width="4.7109375" style="0" hidden="1" customWidth="1"/>
    <col min="24" max="24" width="3.7109375" style="0" hidden="1" customWidth="1"/>
    <col min="25" max="25" width="7.140625" style="0" customWidth="1"/>
    <col min="26" max="26" width="8.7109375" style="0" customWidth="1"/>
    <col min="27" max="27" width="7.140625" style="0" customWidth="1"/>
    <col min="28" max="28" width="9.8515625" style="0" customWidth="1"/>
  </cols>
  <sheetData>
    <row r="1" spans="1:28" ht="88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ht="15.75">
      <c r="A2" s="67"/>
      <c r="B2" s="67"/>
      <c r="C2" s="67"/>
      <c r="D2" s="67"/>
      <c r="E2" s="67"/>
      <c r="F2" s="67"/>
      <c r="G2" s="68"/>
      <c r="H2" s="17"/>
      <c r="I2" s="67"/>
      <c r="J2" s="67"/>
      <c r="K2" s="67"/>
      <c r="L2" s="69"/>
      <c r="M2" s="102" t="s">
        <v>32</v>
      </c>
      <c r="N2" s="102"/>
      <c r="O2" s="102"/>
      <c r="P2" s="102"/>
      <c r="Q2" s="67"/>
      <c r="R2" s="19"/>
      <c r="S2" s="19"/>
      <c r="T2" s="19"/>
      <c r="U2" s="19"/>
      <c r="V2" s="19"/>
      <c r="W2" s="66"/>
      <c r="X2" s="66"/>
      <c r="Y2" s="66"/>
      <c r="Z2" s="66"/>
      <c r="AA2" s="66"/>
      <c r="AB2" s="66"/>
    </row>
    <row r="3" spans="1:28" ht="15.75">
      <c r="A3" s="67"/>
      <c r="B3" s="67"/>
      <c r="C3" s="67"/>
      <c r="D3" s="67"/>
      <c r="E3" s="67"/>
      <c r="F3" s="67"/>
      <c r="G3" s="68"/>
      <c r="H3" s="17"/>
      <c r="I3" s="67"/>
      <c r="J3" s="67"/>
      <c r="K3" s="67"/>
      <c r="L3" s="69"/>
      <c r="M3" s="70" t="s">
        <v>35</v>
      </c>
      <c r="N3" s="70"/>
      <c r="O3" s="70"/>
      <c r="P3" s="70"/>
      <c r="Q3" s="67"/>
      <c r="R3" s="19"/>
      <c r="S3" s="19"/>
      <c r="T3" s="19"/>
      <c r="U3" s="19"/>
      <c r="V3" s="19"/>
      <c r="W3" s="66"/>
      <c r="X3" s="66"/>
      <c r="Y3" s="66"/>
      <c r="Z3" s="66"/>
      <c r="AA3" s="66"/>
      <c r="AB3" s="66"/>
    </row>
    <row r="4" spans="1:28" ht="15.75">
      <c r="A4" s="67"/>
      <c r="B4" s="67"/>
      <c r="C4" s="67"/>
      <c r="D4" s="67"/>
      <c r="E4" s="67"/>
      <c r="F4" s="67"/>
      <c r="G4" s="68"/>
      <c r="H4" s="17"/>
      <c r="I4" s="67"/>
      <c r="J4" s="67"/>
      <c r="K4" s="67"/>
      <c r="L4" s="69"/>
      <c r="M4" s="103" t="s">
        <v>33</v>
      </c>
      <c r="N4" s="103"/>
      <c r="O4" s="103"/>
      <c r="P4" s="103"/>
      <c r="Q4" s="103"/>
      <c r="R4" s="103"/>
      <c r="S4" s="103"/>
      <c r="T4" s="104"/>
      <c r="U4" s="104"/>
      <c r="V4" s="104"/>
      <c r="W4" s="104"/>
      <c r="X4" s="104"/>
      <c r="Y4" s="104"/>
      <c r="Z4" s="104"/>
      <c r="AA4" s="66"/>
      <c r="AB4" s="66"/>
    </row>
    <row r="5" spans="1:28" ht="15.75">
      <c r="A5" s="72"/>
      <c r="B5" s="67"/>
      <c r="C5" s="67"/>
      <c r="D5" s="67"/>
      <c r="E5" s="67"/>
      <c r="F5" s="67"/>
      <c r="G5" s="68"/>
      <c r="H5" s="67"/>
      <c r="I5" s="67"/>
      <c r="J5" s="67"/>
      <c r="K5" s="67"/>
      <c r="L5" s="69"/>
      <c r="M5" s="69"/>
      <c r="N5" s="69"/>
      <c r="O5" s="67"/>
      <c r="P5" s="67"/>
      <c r="Q5" s="67"/>
      <c r="R5" s="19"/>
      <c r="S5" s="19"/>
      <c r="T5" s="19"/>
      <c r="U5" s="19"/>
      <c r="V5" s="19"/>
      <c r="W5" s="66"/>
      <c r="X5" s="66"/>
      <c r="Y5" s="66"/>
      <c r="Z5" s="66"/>
      <c r="AA5" s="66"/>
      <c r="AB5" s="66"/>
    </row>
    <row r="6" spans="1:28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13"/>
      <c r="M6" s="13"/>
      <c r="N6" s="13"/>
      <c r="O6" s="13"/>
      <c r="P6" s="13"/>
      <c r="Q6" s="65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.75">
      <c r="A7" s="94"/>
      <c r="B7" s="94"/>
      <c r="C7" s="94"/>
      <c r="D7" s="94"/>
      <c r="E7" s="94"/>
      <c r="F7" s="64"/>
      <c r="G7" s="64"/>
      <c r="H7" s="64"/>
      <c r="I7" s="64"/>
      <c r="J7" s="64"/>
      <c r="K7" s="64"/>
      <c r="L7" s="13"/>
      <c r="M7" s="13"/>
      <c r="N7" s="13"/>
      <c r="O7" s="13"/>
      <c r="P7" s="13"/>
      <c r="Q7" s="65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5"/>
      <c r="N8" s="65"/>
      <c r="O8" s="65"/>
      <c r="P8" s="65"/>
      <c r="Q8" s="65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2.75">
      <c r="A9" s="73"/>
      <c r="B9" s="73"/>
      <c r="C9" s="73"/>
      <c r="D9" s="73"/>
      <c r="E9" s="33"/>
      <c r="F9" s="33"/>
      <c r="G9" s="95" t="s">
        <v>26</v>
      </c>
      <c r="H9" s="95"/>
      <c r="I9" s="95"/>
      <c r="J9" s="95"/>
      <c r="K9" s="95"/>
      <c r="L9" s="19"/>
      <c r="M9" s="19"/>
      <c r="N9" s="19"/>
      <c r="O9" s="19"/>
      <c r="P9" s="19"/>
      <c r="Q9" s="19"/>
      <c r="R9" s="19"/>
      <c r="S9" s="19"/>
      <c r="T9" s="19"/>
      <c r="U9" s="19"/>
      <c r="V9" s="66"/>
      <c r="W9" s="66"/>
      <c r="X9" s="66"/>
      <c r="Y9" s="66"/>
      <c r="Z9" s="66"/>
      <c r="AA9" s="66"/>
      <c r="AB9" s="66"/>
    </row>
    <row r="10" spans="1:28" ht="12.75">
      <c r="A10" s="73"/>
      <c r="B10" s="73"/>
      <c r="C10" s="73"/>
      <c r="D10" s="73"/>
      <c r="E10" s="33"/>
      <c r="F10" s="33"/>
      <c r="G10" s="33"/>
      <c r="H10" s="33"/>
      <c r="I10" s="33"/>
      <c r="J10" s="33"/>
      <c r="K10" s="33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66"/>
      <c r="W10" s="66"/>
      <c r="X10" s="66"/>
      <c r="Y10" s="66"/>
      <c r="Z10" s="66"/>
      <c r="AA10" s="66"/>
      <c r="AB10" s="66"/>
    </row>
    <row r="11" spans="1:28" ht="12.75">
      <c r="A11" s="73"/>
      <c r="B11" s="73"/>
      <c r="C11" s="73"/>
      <c r="D11" s="73"/>
      <c r="E11" s="34" t="s">
        <v>27</v>
      </c>
      <c r="F11" s="34"/>
      <c r="G11" s="34"/>
      <c r="H11" s="34"/>
      <c r="I11" s="34"/>
      <c r="J11" s="34"/>
      <c r="K11" s="3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66"/>
    </row>
    <row r="12" spans="1:28" ht="12.75">
      <c r="A12" s="73"/>
      <c r="B12" s="73"/>
      <c r="C12" s="73"/>
      <c r="D12" s="73"/>
      <c r="E12" s="33"/>
      <c r="F12" s="33"/>
      <c r="G12" s="33"/>
      <c r="H12" s="33"/>
      <c r="I12" s="33"/>
      <c r="J12" s="33"/>
      <c r="K12" s="33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66"/>
      <c r="W12" s="66"/>
      <c r="X12" s="66"/>
      <c r="Y12" s="66"/>
      <c r="Z12" s="66"/>
      <c r="AA12" s="66"/>
      <c r="AB12" s="66"/>
    </row>
    <row r="13" spans="1:28" ht="12.75">
      <c r="A13" s="73"/>
      <c r="B13" s="73"/>
      <c r="C13" s="73"/>
      <c r="D13" s="73"/>
      <c r="E13" s="33"/>
      <c r="F13" s="33"/>
      <c r="G13" s="33"/>
      <c r="H13" s="33"/>
      <c r="I13" s="33"/>
      <c r="J13" s="33"/>
      <c r="K13" s="33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66"/>
      <c r="W13" s="66"/>
      <c r="X13" s="66"/>
      <c r="Y13" s="66"/>
      <c r="Z13" s="66"/>
      <c r="AA13" s="66"/>
      <c r="AB13" s="66"/>
    </row>
    <row r="14" spans="1:28" ht="12.75">
      <c r="A14" s="73"/>
      <c r="B14" s="73"/>
      <c r="C14" s="73"/>
      <c r="D14" s="73"/>
      <c r="E14" s="33"/>
      <c r="F14" s="33"/>
      <c r="G14" s="35" t="s">
        <v>76</v>
      </c>
      <c r="H14" s="35"/>
      <c r="I14" s="35"/>
      <c r="J14" s="33"/>
      <c r="K14" s="3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66"/>
      <c r="W14" s="66"/>
      <c r="X14" s="66"/>
      <c r="Y14" s="66"/>
      <c r="Z14" s="66"/>
      <c r="AA14" s="66"/>
      <c r="AB14" s="66"/>
    </row>
    <row r="15" spans="1:28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170" ht="38.25" customHeight="1">
      <c r="A16" s="96" t="s">
        <v>0</v>
      </c>
      <c r="B16" s="96" t="s">
        <v>1</v>
      </c>
      <c r="C16" s="96" t="s">
        <v>2</v>
      </c>
      <c r="D16" s="98" t="s">
        <v>3</v>
      </c>
      <c r="E16" s="98" t="s">
        <v>4</v>
      </c>
      <c r="F16" s="98" t="s">
        <v>5</v>
      </c>
      <c r="G16" s="98" t="s">
        <v>6</v>
      </c>
      <c r="H16" s="98" t="s">
        <v>44</v>
      </c>
      <c r="I16" s="98" t="s">
        <v>7</v>
      </c>
      <c r="J16" s="96" t="s">
        <v>8</v>
      </c>
      <c r="K16" s="96" t="s">
        <v>9</v>
      </c>
      <c r="L16" s="100" t="s">
        <v>10</v>
      </c>
      <c r="M16" s="100" t="s">
        <v>25</v>
      </c>
      <c r="N16" s="100" t="s">
        <v>11</v>
      </c>
      <c r="O16" s="100" t="s">
        <v>12</v>
      </c>
      <c r="P16" s="106" t="s">
        <v>49</v>
      </c>
      <c r="Q16" s="107"/>
      <c r="R16" s="108"/>
      <c r="S16" s="106" t="s">
        <v>16</v>
      </c>
      <c r="T16" s="107"/>
      <c r="U16" s="108"/>
      <c r="V16" s="106"/>
      <c r="W16" s="107"/>
      <c r="X16" s="108"/>
      <c r="Y16" s="100" t="s">
        <v>18</v>
      </c>
      <c r="Z16" s="109" t="s">
        <v>73</v>
      </c>
      <c r="AA16" s="111">
        <v>0.1</v>
      </c>
      <c r="AB16" s="114" t="s">
        <v>19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</row>
    <row r="17" spans="1:170" ht="42.75" customHeight="1">
      <c r="A17" s="97"/>
      <c r="B17" s="97"/>
      <c r="C17" s="97"/>
      <c r="D17" s="99"/>
      <c r="E17" s="99"/>
      <c r="F17" s="99"/>
      <c r="G17" s="99"/>
      <c r="H17" s="99"/>
      <c r="I17" s="99"/>
      <c r="J17" s="97"/>
      <c r="K17" s="97"/>
      <c r="L17" s="101"/>
      <c r="M17" s="101"/>
      <c r="N17" s="101"/>
      <c r="O17" s="101"/>
      <c r="P17" s="8" t="s">
        <v>13</v>
      </c>
      <c r="Q17" s="8" t="s">
        <v>14</v>
      </c>
      <c r="R17" s="8" t="s">
        <v>15</v>
      </c>
      <c r="S17" s="8" t="s">
        <v>17</v>
      </c>
      <c r="T17" s="8" t="s">
        <v>14</v>
      </c>
      <c r="U17" s="8" t="s">
        <v>15</v>
      </c>
      <c r="V17" s="8" t="s">
        <v>17</v>
      </c>
      <c r="W17" s="8" t="s">
        <v>14</v>
      </c>
      <c r="X17" s="8" t="s">
        <v>15</v>
      </c>
      <c r="Y17" s="101"/>
      <c r="Z17" s="110"/>
      <c r="AA17" s="101"/>
      <c r="AB17" s="11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</row>
    <row r="18" spans="1:170" ht="15" customHeight="1">
      <c r="A18" s="74"/>
      <c r="B18" s="74">
        <v>2</v>
      </c>
      <c r="C18" s="74">
        <v>3</v>
      </c>
      <c r="D18" s="74">
        <v>4</v>
      </c>
      <c r="E18" s="75">
        <v>5</v>
      </c>
      <c r="F18" s="75">
        <v>6</v>
      </c>
      <c r="G18" s="75">
        <v>7</v>
      </c>
      <c r="H18" s="75">
        <v>8</v>
      </c>
      <c r="I18" s="75">
        <v>9</v>
      </c>
      <c r="J18" s="74">
        <v>10</v>
      </c>
      <c r="K18" s="74">
        <v>11</v>
      </c>
      <c r="L18" s="76">
        <v>12</v>
      </c>
      <c r="M18" s="76">
        <v>13</v>
      </c>
      <c r="N18" s="76">
        <v>14</v>
      </c>
      <c r="O18" s="76">
        <v>15</v>
      </c>
      <c r="P18" s="77">
        <v>17</v>
      </c>
      <c r="Q18" s="77">
        <v>18</v>
      </c>
      <c r="R18" s="77">
        <v>18</v>
      </c>
      <c r="S18" s="77">
        <v>19</v>
      </c>
      <c r="T18" s="77">
        <v>20</v>
      </c>
      <c r="U18" s="77">
        <v>21</v>
      </c>
      <c r="V18" s="77">
        <v>22</v>
      </c>
      <c r="W18" s="77">
        <v>23</v>
      </c>
      <c r="X18" s="77">
        <v>24</v>
      </c>
      <c r="Y18" s="77">
        <v>19</v>
      </c>
      <c r="Z18" s="77">
        <v>20</v>
      </c>
      <c r="AA18" s="77">
        <v>21</v>
      </c>
      <c r="AB18" s="77">
        <v>22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</row>
    <row r="19" spans="1:170" ht="80.25" customHeight="1">
      <c r="A19" s="78">
        <v>1</v>
      </c>
      <c r="B19" s="39" t="s">
        <v>43</v>
      </c>
      <c r="C19" s="78" t="s">
        <v>21</v>
      </c>
      <c r="D19" s="78" t="s">
        <v>22</v>
      </c>
      <c r="E19" s="79" t="s">
        <v>59</v>
      </c>
      <c r="F19" s="54" t="s">
        <v>57</v>
      </c>
      <c r="G19" s="63" t="s">
        <v>30</v>
      </c>
      <c r="H19" s="78" t="s">
        <v>45</v>
      </c>
      <c r="I19" s="80">
        <v>4.21</v>
      </c>
      <c r="J19" s="80">
        <v>17697</v>
      </c>
      <c r="K19" s="81">
        <f aca="true" t="shared" si="0" ref="K19:K24">J19*I19</f>
        <v>74504.37</v>
      </c>
      <c r="L19" s="82">
        <v>0</v>
      </c>
      <c r="M19" s="83">
        <v>30</v>
      </c>
      <c r="N19" s="84">
        <v>1</v>
      </c>
      <c r="O19" s="85">
        <f aca="true" t="shared" si="1" ref="O19:O24">K19</f>
        <v>74504.37</v>
      </c>
      <c r="P19" s="84"/>
      <c r="Q19" s="82"/>
      <c r="R19" s="83"/>
      <c r="S19" s="83"/>
      <c r="T19" s="83"/>
      <c r="U19" s="85"/>
      <c r="V19" s="83"/>
      <c r="W19" s="83"/>
      <c r="X19" s="85"/>
      <c r="Y19" s="85">
        <f aca="true" t="shared" si="2" ref="Y19:Y24">X19+U19</f>
        <v>0</v>
      </c>
      <c r="Z19" s="85">
        <f aca="true" t="shared" si="3" ref="Z19:Z24">O19</f>
        <v>74504.37</v>
      </c>
      <c r="AA19" s="85">
        <f aca="true" t="shared" si="4" ref="AA19:AA24">Z19*10%</f>
        <v>7450.437</v>
      </c>
      <c r="AB19" s="85">
        <f aca="true" t="shared" si="5" ref="AB19:AB24">Z19+AA19</f>
        <v>81954.807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</row>
    <row r="20" spans="1:170" ht="48" customHeight="1">
      <c r="A20" s="78">
        <v>2</v>
      </c>
      <c r="B20" s="91" t="s">
        <v>81</v>
      </c>
      <c r="C20" s="91" t="s">
        <v>21</v>
      </c>
      <c r="D20" s="91" t="s">
        <v>22</v>
      </c>
      <c r="E20" s="91" t="s">
        <v>82</v>
      </c>
      <c r="F20" s="91" t="s">
        <v>83</v>
      </c>
      <c r="G20" s="63" t="s">
        <v>34</v>
      </c>
      <c r="H20" s="78" t="s">
        <v>48</v>
      </c>
      <c r="I20" s="80">
        <v>4.75</v>
      </c>
      <c r="J20" s="80">
        <v>17697</v>
      </c>
      <c r="K20" s="81">
        <f t="shared" si="0"/>
        <v>84060.75</v>
      </c>
      <c r="L20" s="82">
        <v>0</v>
      </c>
      <c r="M20" s="83">
        <v>30</v>
      </c>
      <c r="N20" s="84">
        <v>1</v>
      </c>
      <c r="O20" s="85">
        <f t="shared" si="1"/>
        <v>84060.75</v>
      </c>
      <c r="P20" s="84"/>
      <c r="Q20" s="82"/>
      <c r="R20" s="83"/>
      <c r="S20" s="83"/>
      <c r="T20" s="83"/>
      <c r="U20" s="85"/>
      <c r="V20" s="83"/>
      <c r="W20" s="83"/>
      <c r="X20" s="85"/>
      <c r="Y20" s="85">
        <f t="shared" si="2"/>
        <v>0</v>
      </c>
      <c r="Z20" s="85">
        <f t="shared" si="3"/>
        <v>84060.75</v>
      </c>
      <c r="AA20" s="85">
        <f t="shared" si="4"/>
        <v>8406.075</v>
      </c>
      <c r="AB20" s="85">
        <f t="shared" si="5"/>
        <v>92466.825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</row>
    <row r="21" spans="1:170" s="28" customFormat="1" ht="42" customHeight="1">
      <c r="A21" s="78">
        <v>3</v>
      </c>
      <c r="B21" s="39" t="s">
        <v>54</v>
      </c>
      <c r="C21" s="78" t="s">
        <v>21</v>
      </c>
      <c r="D21" s="78" t="s">
        <v>22</v>
      </c>
      <c r="E21" s="79" t="s">
        <v>61</v>
      </c>
      <c r="F21" s="55" t="s">
        <v>77</v>
      </c>
      <c r="G21" s="63" t="s">
        <v>53</v>
      </c>
      <c r="H21" s="78" t="s">
        <v>47</v>
      </c>
      <c r="I21" s="80">
        <v>3.94</v>
      </c>
      <c r="J21" s="80">
        <v>17697</v>
      </c>
      <c r="K21" s="81">
        <f t="shared" si="0"/>
        <v>69726.18</v>
      </c>
      <c r="L21" s="86">
        <v>0</v>
      </c>
      <c r="M21" s="87">
        <v>30</v>
      </c>
      <c r="N21" s="88">
        <v>1</v>
      </c>
      <c r="O21" s="89">
        <f t="shared" si="1"/>
        <v>69726.18</v>
      </c>
      <c r="P21" s="88"/>
      <c r="Q21" s="86"/>
      <c r="R21" s="87"/>
      <c r="S21" s="86"/>
      <c r="T21" s="86"/>
      <c r="U21" s="89"/>
      <c r="V21" s="86"/>
      <c r="W21" s="86"/>
      <c r="X21" s="89"/>
      <c r="Y21" s="89">
        <f t="shared" si="2"/>
        <v>0</v>
      </c>
      <c r="Z21" s="85">
        <f t="shared" si="3"/>
        <v>69726.18</v>
      </c>
      <c r="AA21" s="85">
        <f t="shared" si="4"/>
        <v>6972.6179999999995</v>
      </c>
      <c r="AB21" s="89">
        <f t="shared" si="5"/>
        <v>76698.798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</row>
    <row r="22" spans="1:170" ht="59.25" customHeight="1">
      <c r="A22" s="78">
        <v>4</v>
      </c>
      <c r="B22" s="80" t="s">
        <v>50</v>
      </c>
      <c r="C22" s="78" t="s">
        <v>21</v>
      </c>
      <c r="D22" s="78" t="s">
        <v>22</v>
      </c>
      <c r="E22" s="79" t="s">
        <v>63</v>
      </c>
      <c r="F22" s="54" t="s">
        <v>78</v>
      </c>
      <c r="G22" s="63" t="s">
        <v>51</v>
      </c>
      <c r="H22" s="78" t="s">
        <v>46</v>
      </c>
      <c r="I22" s="80">
        <v>4.23</v>
      </c>
      <c r="J22" s="80">
        <v>17697</v>
      </c>
      <c r="K22" s="81">
        <f t="shared" si="0"/>
        <v>74858.31000000001</v>
      </c>
      <c r="L22" s="82">
        <v>0</v>
      </c>
      <c r="M22" s="83">
        <v>30</v>
      </c>
      <c r="N22" s="84">
        <v>1</v>
      </c>
      <c r="O22" s="85">
        <f t="shared" si="1"/>
        <v>74858.31000000001</v>
      </c>
      <c r="P22" s="84"/>
      <c r="Q22" s="82"/>
      <c r="R22" s="83"/>
      <c r="S22" s="83"/>
      <c r="T22" s="83"/>
      <c r="U22" s="85"/>
      <c r="V22" s="83"/>
      <c r="W22" s="83"/>
      <c r="X22" s="85"/>
      <c r="Y22" s="85">
        <f t="shared" si="2"/>
        <v>0</v>
      </c>
      <c r="Z22" s="85">
        <f t="shared" si="3"/>
        <v>74858.31000000001</v>
      </c>
      <c r="AA22" s="85">
        <f t="shared" si="4"/>
        <v>7485.831000000002</v>
      </c>
      <c r="AB22" s="85">
        <f t="shared" si="5"/>
        <v>82344.14100000002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</row>
    <row r="23" spans="1:170" s="28" customFormat="1" ht="59.25" customHeight="1">
      <c r="A23" s="78">
        <v>5</v>
      </c>
      <c r="B23" s="80" t="s">
        <v>52</v>
      </c>
      <c r="C23" s="78" t="s">
        <v>21</v>
      </c>
      <c r="D23" s="90" t="s">
        <v>58</v>
      </c>
      <c r="E23" s="79" t="s">
        <v>62</v>
      </c>
      <c r="F23" s="55" t="s">
        <v>79</v>
      </c>
      <c r="G23" s="63" t="s">
        <v>53</v>
      </c>
      <c r="H23" s="78" t="s">
        <v>56</v>
      </c>
      <c r="I23" s="80">
        <v>3.65</v>
      </c>
      <c r="J23" s="80">
        <v>17697</v>
      </c>
      <c r="K23" s="81">
        <f t="shared" si="0"/>
        <v>64594.049999999996</v>
      </c>
      <c r="L23" s="86">
        <v>0</v>
      </c>
      <c r="M23" s="87">
        <v>30</v>
      </c>
      <c r="N23" s="88">
        <v>1</v>
      </c>
      <c r="O23" s="89">
        <f t="shared" si="1"/>
        <v>64594.049999999996</v>
      </c>
      <c r="P23" s="88"/>
      <c r="Q23" s="86"/>
      <c r="R23" s="87"/>
      <c r="S23" s="87"/>
      <c r="T23" s="87"/>
      <c r="U23" s="89"/>
      <c r="V23" s="87"/>
      <c r="W23" s="87"/>
      <c r="X23" s="89"/>
      <c r="Y23" s="89">
        <f t="shared" si="2"/>
        <v>0</v>
      </c>
      <c r="Z23" s="85">
        <f t="shared" si="3"/>
        <v>64594.049999999996</v>
      </c>
      <c r="AA23" s="85">
        <f t="shared" si="4"/>
        <v>6459.405</v>
      </c>
      <c r="AB23" s="89">
        <f t="shared" si="5"/>
        <v>71053.455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</row>
    <row r="24" spans="1:170" ht="62.25" customHeight="1">
      <c r="A24" s="78">
        <v>6</v>
      </c>
      <c r="B24" s="80" t="s">
        <v>31</v>
      </c>
      <c r="C24" s="78" t="s">
        <v>21</v>
      </c>
      <c r="D24" s="78" t="s">
        <v>22</v>
      </c>
      <c r="E24" s="79" t="s">
        <v>64</v>
      </c>
      <c r="F24" s="54" t="s">
        <v>80</v>
      </c>
      <c r="G24" s="63" t="s">
        <v>34</v>
      </c>
      <c r="H24" s="78" t="s">
        <v>48</v>
      </c>
      <c r="I24" s="80">
        <v>4.75</v>
      </c>
      <c r="J24" s="80">
        <v>17697</v>
      </c>
      <c r="K24" s="81">
        <f t="shared" si="0"/>
        <v>84060.75</v>
      </c>
      <c r="L24" s="82">
        <v>0</v>
      </c>
      <c r="M24" s="83">
        <v>30</v>
      </c>
      <c r="N24" s="84">
        <v>1</v>
      </c>
      <c r="O24" s="85">
        <f t="shared" si="1"/>
        <v>84060.75</v>
      </c>
      <c r="P24" s="84"/>
      <c r="Q24" s="82"/>
      <c r="R24" s="83"/>
      <c r="S24" s="83"/>
      <c r="T24" s="83"/>
      <c r="U24" s="85"/>
      <c r="V24" s="83"/>
      <c r="W24" s="83"/>
      <c r="X24" s="85"/>
      <c r="Y24" s="85">
        <f t="shared" si="2"/>
        <v>0</v>
      </c>
      <c r="Z24" s="85">
        <f t="shared" si="3"/>
        <v>84060.75</v>
      </c>
      <c r="AA24" s="85">
        <f t="shared" si="4"/>
        <v>8406.075</v>
      </c>
      <c r="AB24" s="85">
        <f t="shared" si="5"/>
        <v>92466.825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</row>
    <row r="25" spans="1:170" ht="12.75">
      <c r="A25" s="78"/>
      <c r="B25" s="47" t="s">
        <v>23</v>
      </c>
      <c r="C25" s="48" t="s">
        <v>24</v>
      </c>
      <c r="D25" s="48" t="s">
        <v>24</v>
      </c>
      <c r="E25" s="48" t="s">
        <v>24</v>
      </c>
      <c r="F25" s="48" t="s">
        <v>24</v>
      </c>
      <c r="G25" s="48" t="s">
        <v>24</v>
      </c>
      <c r="H25" s="48" t="s">
        <v>24</v>
      </c>
      <c r="I25" s="48" t="s">
        <v>24</v>
      </c>
      <c r="J25" s="48" t="s">
        <v>24</v>
      </c>
      <c r="K25" s="93">
        <f>SUM(K19:K24)</f>
        <v>451804.41</v>
      </c>
      <c r="L25" s="5">
        <f>L19+L20+L21+L22+L23+L24</f>
        <v>0</v>
      </c>
      <c r="M25" s="5">
        <f>M19+M20+M21+M22+M23+M24</f>
        <v>180</v>
      </c>
      <c r="N25" s="5">
        <f>N19+N20+N21+N22+N23+N24</f>
        <v>6</v>
      </c>
      <c r="O25" s="11">
        <f>O19+O20+O21+O22+O23+O24</f>
        <v>451804.41</v>
      </c>
      <c r="P25" s="9" t="s">
        <v>24</v>
      </c>
      <c r="Q25" s="5" t="s">
        <v>24</v>
      </c>
      <c r="R25" s="5">
        <f>SUM(R19:R24)</f>
        <v>0</v>
      </c>
      <c r="S25" s="5"/>
      <c r="T25" s="5"/>
      <c r="U25" s="11">
        <f>SUM(U20:U24)</f>
        <v>0</v>
      </c>
      <c r="V25" s="11"/>
      <c r="W25" s="11"/>
      <c r="X25" s="11">
        <f>SUM(X20:X24)</f>
        <v>0</v>
      </c>
      <c r="Y25" s="11">
        <f>SUM(Y19:Y24)</f>
        <v>0</v>
      </c>
      <c r="Z25" s="11">
        <f>SUM(Z19:Z24)</f>
        <v>451804.41</v>
      </c>
      <c r="AA25" s="11">
        <f>SUM(AA19:AA24)</f>
        <v>45180.441000000006</v>
      </c>
      <c r="AB25" s="11">
        <f>SUM(AB19:AB24)</f>
        <v>496984.851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</row>
    <row r="26" spans="1:170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</row>
    <row r="27" spans="1:170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</row>
    <row r="28" spans="1:170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</row>
    <row r="29" spans="1:170" ht="12.75">
      <c r="A29" s="64"/>
      <c r="B29" s="64"/>
      <c r="C29" s="64"/>
      <c r="D29" s="94"/>
      <c r="E29" s="94"/>
      <c r="F29" s="94"/>
      <c r="G29" s="94"/>
      <c r="H29" s="94"/>
      <c r="I29" s="94"/>
      <c r="J29" s="94"/>
      <c r="K29" s="94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</row>
    <row r="30" spans="1:170" ht="12.75">
      <c r="A30" s="64"/>
      <c r="B30" s="64"/>
      <c r="C30" s="64"/>
      <c r="D30" s="64"/>
      <c r="E30" s="64"/>
      <c r="F30" s="112"/>
      <c r="G30" s="112"/>
      <c r="H30" s="112"/>
      <c r="I30" s="112"/>
      <c r="J30" s="112"/>
      <c r="K30" s="112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</row>
    <row r="31" spans="1:170" ht="12.75">
      <c r="A31" s="64"/>
      <c r="B31" s="17" t="s">
        <v>36</v>
      </c>
      <c r="C31" s="49"/>
      <c r="D31" s="49"/>
      <c r="E31" s="17" t="s">
        <v>55</v>
      </c>
      <c r="F31" s="17"/>
      <c r="G31" s="17"/>
      <c r="H31" s="64"/>
      <c r="I31" s="64"/>
      <c r="J31" s="64"/>
      <c r="K31" s="64"/>
      <c r="L31" s="65"/>
      <c r="M31" s="65"/>
      <c r="N31" s="65"/>
      <c r="O31" s="22">
        <f>8068.286+3531.225+429.046</f>
        <v>12028.557</v>
      </c>
      <c r="P31" s="22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</row>
    <row r="32" spans="1:170" ht="12.75">
      <c r="A32" s="64"/>
      <c r="B32" s="17" t="s">
        <v>37</v>
      </c>
      <c r="C32" s="50"/>
      <c r="D32" s="51"/>
      <c r="E32" s="52" t="s">
        <v>71</v>
      </c>
      <c r="F32" s="52"/>
      <c r="G32" s="52"/>
      <c r="H32" s="52"/>
      <c r="I32" s="52"/>
      <c r="J32" s="52"/>
      <c r="K32" s="52"/>
      <c r="L32" s="65"/>
      <c r="M32" s="65"/>
      <c r="N32" s="65"/>
      <c r="O32" s="22"/>
      <c r="P32" s="22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</row>
    <row r="33" spans="1:170" ht="12.75">
      <c r="A33" s="64"/>
      <c r="B33" s="17" t="s">
        <v>38</v>
      </c>
      <c r="C33" s="50"/>
      <c r="D33" s="50"/>
      <c r="E33" s="17" t="s">
        <v>42</v>
      </c>
      <c r="F33" s="53"/>
      <c r="G33" s="53"/>
      <c r="H33" s="112"/>
      <c r="I33" s="112"/>
      <c r="J33" s="112"/>
      <c r="K33" s="112"/>
      <c r="L33" s="65"/>
      <c r="M33" s="65"/>
      <c r="N33" s="65"/>
      <c r="O33" s="22">
        <f>O31*12</f>
        <v>144342.684</v>
      </c>
      <c r="P33" s="22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</row>
    <row r="34" spans="1:170" ht="12.75">
      <c r="A34" s="64"/>
      <c r="B34" s="17"/>
      <c r="C34" s="17"/>
      <c r="D34" s="17"/>
      <c r="E34" s="17"/>
      <c r="F34" s="17"/>
      <c r="G34" s="17"/>
      <c r="H34" s="64"/>
      <c r="I34" s="64"/>
      <c r="J34" s="64"/>
      <c r="K34" s="6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</row>
    <row r="35" spans="1:170" ht="12.75">
      <c r="A35" s="65"/>
      <c r="B35" s="65"/>
      <c r="C35" s="65"/>
      <c r="D35" s="113"/>
      <c r="E35" s="113"/>
      <c r="F35" s="113"/>
      <c r="G35" s="113"/>
      <c r="H35" s="113"/>
      <c r="I35" s="113"/>
      <c r="J35" s="113"/>
      <c r="K35" s="113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</row>
    <row r="36" spans="1:170" ht="12.75">
      <c r="A36" s="4"/>
      <c r="B36" s="4"/>
      <c r="C36" s="4"/>
      <c r="D36" s="4"/>
      <c r="E36" s="4"/>
      <c r="F36" s="105"/>
      <c r="G36" s="105"/>
      <c r="H36" s="105"/>
      <c r="I36" s="105"/>
      <c r="J36" s="105"/>
      <c r="K36" s="10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</row>
    <row r="37" spans="1:170" ht="12.75">
      <c r="A37" s="4"/>
      <c r="B37" s="4"/>
      <c r="C37" s="4"/>
      <c r="D37" s="4"/>
      <c r="E37" s="4"/>
      <c r="F37" s="4"/>
      <c r="G37" s="4"/>
      <c r="H37" s="4"/>
      <c r="I37" s="2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</row>
    <row r="38" spans="1:170" ht="12.75">
      <c r="A38" s="4"/>
      <c r="B38" s="4"/>
      <c r="C38" s="4"/>
      <c r="D38" s="4"/>
      <c r="E38" s="4"/>
      <c r="F38" s="4"/>
      <c r="G38" s="4"/>
      <c r="H38" s="4"/>
      <c r="I38" s="2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</row>
    <row r="39" spans="1:170" ht="12.75">
      <c r="A39" s="4"/>
      <c r="B39" s="4"/>
      <c r="C39" s="4"/>
      <c r="D39" s="4"/>
      <c r="E39" s="4"/>
      <c r="F39" s="4"/>
      <c r="G39" s="4"/>
      <c r="H39" s="4"/>
      <c r="I39" s="2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</row>
    <row r="40" spans="1:170" ht="12.75">
      <c r="A40" s="4"/>
      <c r="B40" s="4"/>
      <c r="C40" s="4"/>
      <c r="D40" s="4"/>
      <c r="E40" s="4"/>
      <c r="F40" s="4"/>
      <c r="G40" s="4"/>
      <c r="H40" s="4"/>
      <c r="I40" s="2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</row>
    <row r="41" spans="1:170" ht="12.75">
      <c r="A41" s="4"/>
      <c r="B41" s="4"/>
      <c r="C41" s="4"/>
      <c r="D41" s="4"/>
      <c r="E41" s="4"/>
      <c r="F41" s="4"/>
      <c r="G41" s="4"/>
      <c r="H41" s="4"/>
      <c r="I41" s="2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</row>
    <row r="42" spans="1:170" ht="12.75">
      <c r="A42" s="4"/>
      <c r="B42" s="4"/>
      <c r="C42" s="4"/>
      <c r="D42" s="4"/>
      <c r="E42" s="4"/>
      <c r="F42" s="4"/>
      <c r="G42" s="4"/>
      <c r="H42" s="4"/>
      <c r="I42" s="2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</row>
    <row r="43" spans="1:170" ht="12.75">
      <c r="A43" s="4"/>
      <c r="B43" s="4"/>
      <c r="C43" s="4"/>
      <c r="D43" s="4"/>
      <c r="E43" s="4"/>
      <c r="F43" s="4"/>
      <c r="G43" s="4"/>
      <c r="H43" s="4"/>
      <c r="I43" s="2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</row>
    <row r="44" spans="1:170" ht="12.75">
      <c r="A44" s="4"/>
      <c r="B44" s="4"/>
      <c r="C44" s="4"/>
      <c r="D44" s="4"/>
      <c r="E44" s="4"/>
      <c r="F44" s="4"/>
      <c r="G44" s="4"/>
      <c r="H44" s="4"/>
      <c r="I44" s="2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</row>
    <row r="45" spans="1:170" ht="12.75">
      <c r="A45" s="4"/>
      <c r="B45" s="4"/>
      <c r="C45" s="4"/>
      <c r="D45" s="4"/>
      <c r="E45" s="4"/>
      <c r="F45" s="4"/>
      <c r="G45" s="4"/>
      <c r="H45" s="4"/>
      <c r="I45" s="2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</row>
    <row r="46" spans="1:170" ht="12.75">
      <c r="A46" s="4"/>
      <c r="B46" s="4"/>
      <c r="C46" s="4"/>
      <c r="D46" s="4"/>
      <c r="E46" s="4"/>
      <c r="F46" s="4"/>
      <c r="G46" s="4"/>
      <c r="H46" s="4"/>
      <c r="I46" s="2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</row>
    <row r="47" spans="1:170" ht="12.75">
      <c r="A47" s="4"/>
      <c r="B47" s="4"/>
      <c r="C47" s="4"/>
      <c r="D47" s="4"/>
      <c r="E47" s="4"/>
      <c r="F47" s="4"/>
      <c r="G47" s="4"/>
      <c r="H47" s="4"/>
      <c r="I47" s="2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</row>
    <row r="48" spans="1:170" ht="12.75">
      <c r="A48" s="4"/>
      <c r="B48" s="4"/>
      <c r="C48" s="4"/>
      <c r="D48" s="4"/>
      <c r="E48" s="4"/>
      <c r="F48" s="4"/>
      <c r="G48" s="4"/>
      <c r="H48" s="4"/>
      <c r="I48" s="2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</row>
    <row r="49" spans="1:170" ht="12.75">
      <c r="A49" s="4"/>
      <c r="B49" s="4"/>
      <c r="C49" s="4"/>
      <c r="D49" s="4"/>
      <c r="E49" s="4"/>
      <c r="F49" s="4"/>
      <c r="G49" s="4"/>
      <c r="H49" s="4"/>
      <c r="I49" s="2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</row>
    <row r="50" spans="1:29" ht="12.75">
      <c r="A50" s="4"/>
      <c r="B50" s="4"/>
      <c r="C50" s="4"/>
      <c r="D50" s="4"/>
      <c r="E50" s="4"/>
      <c r="F50" s="4"/>
      <c r="G50" s="4"/>
      <c r="H50" s="4"/>
      <c r="I50" s="2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</sheetData>
  <sheetProtection/>
  <mergeCells count="33">
    <mergeCell ref="H33:K33"/>
    <mergeCell ref="D35:K35"/>
    <mergeCell ref="F36:G36"/>
    <mergeCell ref="H36:K36"/>
    <mergeCell ref="Y16:Y17"/>
    <mergeCell ref="Z16:Z17"/>
    <mergeCell ref="V16:X16"/>
    <mergeCell ref="G16:G17"/>
    <mergeCell ref="H16:H17"/>
    <mergeCell ref="I16:I17"/>
    <mergeCell ref="F30:G30"/>
    <mergeCell ref="H30:K30"/>
    <mergeCell ref="M16:M17"/>
    <mergeCell ref="N16:N17"/>
    <mergeCell ref="O16:O17"/>
    <mergeCell ref="P16:R16"/>
    <mergeCell ref="AA16:AA17"/>
    <mergeCell ref="AB16:AB17"/>
    <mergeCell ref="D29:K29"/>
    <mergeCell ref="S16:U16"/>
    <mergeCell ref="J16:J17"/>
    <mergeCell ref="K16:K17"/>
    <mergeCell ref="L16:L17"/>
    <mergeCell ref="M2:P2"/>
    <mergeCell ref="M4:Z4"/>
    <mergeCell ref="A7:E7"/>
    <mergeCell ref="G9:K9"/>
    <mergeCell ref="A16:A17"/>
    <mergeCell ref="B16:B17"/>
    <mergeCell ref="C16:C17"/>
    <mergeCell ref="D16:D17"/>
    <mergeCell ref="E16:E17"/>
    <mergeCell ref="F16:F17"/>
  </mergeCells>
  <printOptions/>
  <pageMargins left="0" right="0" top="0" bottom="0" header="0" footer="0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O63"/>
  <sheetViews>
    <sheetView zoomScale="70" zoomScaleNormal="70" zoomScaleSheetLayoutView="85" zoomScalePageLayoutView="0" workbookViewId="0" topLeftCell="A5">
      <selection activeCell="B5" sqref="B1:B16384"/>
    </sheetView>
  </sheetViews>
  <sheetFormatPr defaultColWidth="9.140625" defaultRowHeight="12.75"/>
  <cols>
    <col min="1" max="1" width="5.00390625" style="0" customWidth="1"/>
    <col min="2" max="2" width="18.57421875" style="0" hidden="1" customWidth="1"/>
    <col min="3" max="3" width="11.8515625" style="0" customWidth="1"/>
    <col min="4" max="4" width="9.28125" style="0" customWidth="1"/>
    <col min="5" max="5" width="27.00390625" style="0" customWidth="1"/>
    <col min="7" max="7" width="9.00390625" style="0" customWidth="1"/>
    <col min="8" max="8" width="8.421875" style="0" customWidth="1"/>
    <col min="9" max="9" width="6.28125" style="30" customWidth="1"/>
    <col min="10" max="10" width="7.7109375" style="0" customWidth="1"/>
    <col min="11" max="11" width="9.421875" style="0" customWidth="1"/>
    <col min="12" max="12" width="6.140625" style="0" customWidth="1"/>
    <col min="13" max="13" width="8.00390625" style="0" customWidth="1"/>
    <col min="14" max="14" width="5.28125" style="0" customWidth="1"/>
    <col min="15" max="16" width="10.28125" style="0" customWidth="1"/>
    <col min="17" max="17" width="5.421875" style="0" customWidth="1"/>
    <col min="18" max="18" width="4.421875" style="0" customWidth="1"/>
    <col min="19" max="19" width="5.57421875" style="0" customWidth="1"/>
    <col min="20" max="20" width="4.28125" style="0" hidden="1" customWidth="1"/>
    <col min="21" max="21" width="5.421875" style="0" hidden="1" customWidth="1"/>
    <col min="22" max="22" width="7.57421875" style="0" hidden="1" customWidth="1"/>
    <col min="23" max="23" width="5.421875" style="0" hidden="1" customWidth="1"/>
    <col min="24" max="24" width="4.7109375" style="0" hidden="1" customWidth="1"/>
    <col min="25" max="25" width="3.7109375" style="0" hidden="1" customWidth="1"/>
    <col min="26" max="26" width="7.140625" style="0" customWidth="1"/>
    <col min="27" max="27" width="8.7109375" style="0" customWidth="1"/>
    <col min="28" max="28" width="7.140625" style="0" customWidth="1"/>
    <col min="29" max="29" width="9.8515625" style="0" customWidth="1"/>
  </cols>
  <sheetData>
    <row r="1" spans="1:18" ht="88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4"/>
      <c r="M1" s="4"/>
      <c r="N1" s="4"/>
      <c r="O1" s="4"/>
      <c r="P1" s="4"/>
      <c r="Q1" s="4"/>
      <c r="R1" s="4"/>
    </row>
    <row r="2" spans="1:23" ht="15.75">
      <c r="A2" s="15"/>
      <c r="B2" s="15"/>
      <c r="C2" s="15"/>
      <c r="D2" s="15"/>
      <c r="E2" s="15"/>
      <c r="F2" s="15"/>
      <c r="G2" s="16"/>
      <c r="H2" s="17"/>
      <c r="I2" s="15"/>
      <c r="J2" s="15"/>
      <c r="K2" s="15"/>
      <c r="L2" s="18"/>
      <c r="M2" s="115" t="s">
        <v>32</v>
      </c>
      <c r="N2" s="115"/>
      <c r="O2" s="115"/>
      <c r="P2" s="115"/>
      <c r="Q2" s="115"/>
      <c r="R2" s="15"/>
      <c r="S2" s="19"/>
      <c r="T2" s="19"/>
      <c r="U2" s="19"/>
      <c r="V2" s="19"/>
      <c r="W2" s="19"/>
    </row>
    <row r="3" spans="1:23" ht="15.75">
      <c r="A3" s="15"/>
      <c r="B3" s="15"/>
      <c r="C3" s="15"/>
      <c r="D3" s="15"/>
      <c r="E3" s="15"/>
      <c r="F3" s="15"/>
      <c r="G3" s="16"/>
      <c r="H3" s="17"/>
      <c r="I3" s="15"/>
      <c r="J3" s="15"/>
      <c r="K3" s="15"/>
      <c r="L3" s="18"/>
      <c r="M3" s="20" t="s">
        <v>35</v>
      </c>
      <c r="N3" s="20"/>
      <c r="O3" s="20"/>
      <c r="P3" s="20"/>
      <c r="Q3" s="20"/>
      <c r="R3" s="15"/>
      <c r="S3" s="19"/>
      <c r="T3" s="19"/>
      <c r="U3" s="19"/>
      <c r="V3" s="19"/>
      <c r="W3" s="19"/>
    </row>
    <row r="4" spans="1:27" ht="15.75">
      <c r="A4" s="15"/>
      <c r="B4" s="15"/>
      <c r="C4" s="15"/>
      <c r="D4" s="15"/>
      <c r="E4" s="15"/>
      <c r="F4" s="15"/>
      <c r="G4" s="16"/>
      <c r="H4" s="17"/>
      <c r="I4" s="15"/>
      <c r="J4" s="15"/>
      <c r="K4" s="15"/>
      <c r="L4" s="18"/>
      <c r="M4" s="116" t="s">
        <v>33</v>
      </c>
      <c r="N4" s="116"/>
      <c r="O4" s="116"/>
      <c r="P4" s="116"/>
      <c r="Q4" s="116"/>
      <c r="R4" s="116"/>
      <c r="S4" s="116"/>
      <c r="T4" s="116"/>
      <c r="U4" s="117"/>
      <c r="V4" s="117"/>
      <c r="W4" s="117"/>
      <c r="X4" s="117"/>
      <c r="Y4" s="117"/>
      <c r="Z4" s="117"/>
      <c r="AA4" s="117"/>
    </row>
    <row r="5" spans="1:23" ht="15.75">
      <c r="A5" s="12"/>
      <c r="B5" s="15"/>
      <c r="C5" s="15"/>
      <c r="D5" s="15"/>
      <c r="E5" s="15"/>
      <c r="F5" s="15"/>
      <c r="G5" s="16"/>
      <c r="H5" s="15"/>
      <c r="I5" s="15"/>
      <c r="J5" s="15"/>
      <c r="K5" s="15"/>
      <c r="L5" s="18"/>
      <c r="M5" s="18"/>
      <c r="N5" s="18"/>
      <c r="O5" s="15"/>
      <c r="P5" s="15"/>
      <c r="Q5" s="15"/>
      <c r="R5" s="15"/>
      <c r="S5" s="19"/>
      <c r="T5" s="19"/>
      <c r="U5" s="19"/>
      <c r="V5" s="19"/>
      <c r="W5" s="19"/>
    </row>
    <row r="6" spans="1:18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  <c r="N6" s="13"/>
      <c r="O6" s="13"/>
      <c r="P6" s="13"/>
      <c r="Q6" s="13"/>
      <c r="R6" s="4"/>
    </row>
    <row r="7" spans="1:18" ht="12.75">
      <c r="A7" s="94"/>
      <c r="B7" s="94"/>
      <c r="C7" s="94"/>
      <c r="D7" s="94"/>
      <c r="E7" s="94"/>
      <c r="F7" s="31"/>
      <c r="G7" s="31"/>
      <c r="H7" s="31"/>
      <c r="I7" s="31"/>
      <c r="J7" s="31"/>
      <c r="K7" s="31"/>
      <c r="L7" s="13"/>
      <c r="M7" s="13"/>
      <c r="N7" s="13"/>
      <c r="O7" s="13"/>
      <c r="P7" s="13"/>
      <c r="Q7" s="13"/>
      <c r="R7" s="4"/>
    </row>
    <row r="8" spans="1:18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4"/>
      <c r="M8" s="4"/>
      <c r="N8" s="4"/>
      <c r="O8" s="4"/>
      <c r="P8" s="4"/>
      <c r="Q8" s="4"/>
      <c r="R8" s="4"/>
    </row>
    <row r="9" spans="1:22" ht="12.75">
      <c r="A9" s="32"/>
      <c r="B9" s="32"/>
      <c r="C9" s="32"/>
      <c r="D9" s="32"/>
      <c r="E9" s="33"/>
      <c r="F9" s="33"/>
      <c r="G9" s="95" t="s">
        <v>26</v>
      </c>
      <c r="H9" s="95"/>
      <c r="I9" s="95"/>
      <c r="J9" s="95"/>
      <c r="K9" s="95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.75">
      <c r="A10" s="32"/>
      <c r="B10" s="32"/>
      <c r="C10" s="32"/>
      <c r="D10" s="32"/>
      <c r="E10" s="33"/>
      <c r="F10" s="33"/>
      <c r="G10" s="33"/>
      <c r="H10" s="33"/>
      <c r="I10" s="33"/>
      <c r="J10" s="33"/>
      <c r="K10" s="33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8" ht="12.75">
      <c r="A11" s="32"/>
      <c r="B11" s="32"/>
      <c r="C11" s="32"/>
      <c r="D11" s="32"/>
      <c r="E11" s="34" t="s">
        <v>27</v>
      </c>
      <c r="F11" s="34"/>
      <c r="G11" s="34"/>
      <c r="H11" s="34"/>
      <c r="I11" s="34"/>
      <c r="J11" s="34"/>
      <c r="K11" s="3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2" ht="12.75">
      <c r="A12" s="32"/>
      <c r="B12" s="32"/>
      <c r="C12" s="32"/>
      <c r="D12" s="32"/>
      <c r="E12" s="33"/>
      <c r="F12" s="33"/>
      <c r="G12" s="33"/>
      <c r="H12" s="33"/>
      <c r="I12" s="33"/>
      <c r="J12" s="33"/>
      <c r="K12" s="33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2.75">
      <c r="A13" s="32"/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2.75">
      <c r="A14" s="32"/>
      <c r="B14" s="32"/>
      <c r="C14" s="32"/>
      <c r="D14" s="32"/>
      <c r="E14" s="33"/>
      <c r="F14" s="33"/>
      <c r="G14" s="35" t="s">
        <v>70</v>
      </c>
      <c r="H14" s="35"/>
      <c r="I14" s="35"/>
      <c r="J14" s="33"/>
      <c r="K14" s="3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11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71" ht="38.25" customHeight="1">
      <c r="A16" s="96" t="s">
        <v>0</v>
      </c>
      <c r="B16" s="96" t="s">
        <v>1</v>
      </c>
      <c r="C16" s="96" t="s">
        <v>2</v>
      </c>
      <c r="D16" s="98" t="s">
        <v>3</v>
      </c>
      <c r="E16" s="98" t="s">
        <v>4</v>
      </c>
      <c r="F16" s="98" t="s">
        <v>5</v>
      </c>
      <c r="G16" s="98" t="s">
        <v>6</v>
      </c>
      <c r="H16" s="98" t="s">
        <v>44</v>
      </c>
      <c r="I16" s="98" t="s">
        <v>7</v>
      </c>
      <c r="J16" s="96" t="s">
        <v>8</v>
      </c>
      <c r="K16" s="96" t="s">
        <v>9</v>
      </c>
      <c r="L16" s="100" t="s">
        <v>10</v>
      </c>
      <c r="M16" s="100" t="s">
        <v>25</v>
      </c>
      <c r="N16" s="100" t="s">
        <v>11</v>
      </c>
      <c r="O16" s="100" t="s">
        <v>12</v>
      </c>
      <c r="P16" s="56"/>
      <c r="Q16" s="106" t="s">
        <v>49</v>
      </c>
      <c r="R16" s="107"/>
      <c r="S16" s="108"/>
      <c r="T16" s="106" t="s">
        <v>16</v>
      </c>
      <c r="U16" s="107"/>
      <c r="V16" s="108"/>
      <c r="W16" s="106"/>
      <c r="X16" s="107"/>
      <c r="Y16" s="108"/>
      <c r="Z16" s="100" t="s">
        <v>18</v>
      </c>
      <c r="AA16" s="109" t="s">
        <v>73</v>
      </c>
      <c r="AB16" s="111">
        <v>0.1</v>
      </c>
      <c r="AC16" s="114" t="s">
        <v>19</v>
      </c>
      <c r="AD16" s="100" t="s">
        <v>75</v>
      </c>
      <c r="AE16" s="100" t="s">
        <v>74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</row>
    <row r="17" spans="1:171" ht="42.75" customHeight="1">
      <c r="A17" s="97"/>
      <c r="B17" s="97"/>
      <c r="C17" s="97"/>
      <c r="D17" s="99"/>
      <c r="E17" s="99"/>
      <c r="F17" s="99"/>
      <c r="G17" s="99"/>
      <c r="H17" s="99"/>
      <c r="I17" s="99"/>
      <c r="J17" s="97"/>
      <c r="K17" s="97"/>
      <c r="L17" s="101"/>
      <c r="M17" s="101"/>
      <c r="N17" s="101"/>
      <c r="O17" s="101"/>
      <c r="P17" s="59" t="s">
        <v>72</v>
      </c>
      <c r="Q17" s="8" t="s">
        <v>13</v>
      </c>
      <c r="R17" s="8" t="s">
        <v>14</v>
      </c>
      <c r="S17" s="8" t="s">
        <v>15</v>
      </c>
      <c r="T17" s="8" t="s">
        <v>17</v>
      </c>
      <c r="U17" s="8" t="s">
        <v>14</v>
      </c>
      <c r="V17" s="8" t="s">
        <v>15</v>
      </c>
      <c r="W17" s="8" t="s">
        <v>17</v>
      </c>
      <c r="X17" s="8" t="s">
        <v>14</v>
      </c>
      <c r="Y17" s="8" t="s">
        <v>15</v>
      </c>
      <c r="Z17" s="101"/>
      <c r="AA17" s="110"/>
      <c r="AB17" s="101"/>
      <c r="AC17" s="114"/>
      <c r="AD17" s="101"/>
      <c r="AE17" s="118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</row>
    <row r="18" spans="1:171" ht="15" customHeight="1">
      <c r="A18" s="36"/>
      <c r="B18" s="36">
        <v>2</v>
      </c>
      <c r="C18" s="36">
        <v>3</v>
      </c>
      <c r="D18" s="36">
        <v>4</v>
      </c>
      <c r="E18" s="37">
        <v>5</v>
      </c>
      <c r="F18" s="37">
        <v>6</v>
      </c>
      <c r="G18" s="37">
        <v>7</v>
      </c>
      <c r="H18" s="37">
        <v>8</v>
      </c>
      <c r="I18" s="37">
        <v>9</v>
      </c>
      <c r="J18" s="36">
        <v>10</v>
      </c>
      <c r="K18" s="36">
        <v>11</v>
      </c>
      <c r="L18" s="7">
        <v>12</v>
      </c>
      <c r="M18" s="7">
        <v>13</v>
      </c>
      <c r="N18" s="7">
        <v>14</v>
      </c>
      <c r="O18" s="7">
        <v>15</v>
      </c>
      <c r="P18" s="7">
        <v>16</v>
      </c>
      <c r="Q18" s="3">
        <v>17</v>
      </c>
      <c r="R18" s="3">
        <v>18</v>
      </c>
      <c r="S18" s="3">
        <v>18</v>
      </c>
      <c r="T18" s="3">
        <v>19</v>
      </c>
      <c r="U18" s="3">
        <v>20</v>
      </c>
      <c r="V18" s="3">
        <v>21</v>
      </c>
      <c r="W18" s="3">
        <v>22</v>
      </c>
      <c r="X18" s="3">
        <v>23</v>
      </c>
      <c r="Y18" s="3">
        <v>24</v>
      </c>
      <c r="Z18" s="3">
        <v>19</v>
      </c>
      <c r="AA18" s="3">
        <v>20</v>
      </c>
      <c r="AB18" s="3">
        <v>21</v>
      </c>
      <c r="AC18" s="3">
        <v>22</v>
      </c>
      <c r="AD18" s="2">
        <v>23</v>
      </c>
      <c r="AE18" s="2">
        <v>24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</row>
    <row r="19" spans="1:171" ht="80.25" customHeight="1">
      <c r="A19" s="38">
        <v>1</v>
      </c>
      <c r="B19" s="39" t="s">
        <v>43</v>
      </c>
      <c r="C19" s="38" t="s">
        <v>21</v>
      </c>
      <c r="D19" s="38" t="s">
        <v>22</v>
      </c>
      <c r="E19" s="40" t="s">
        <v>59</v>
      </c>
      <c r="F19" s="54" t="s">
        <v>65</v>
      </c>
      <c r="G19" s="41" t="s">
        <v>30</v>
      </c>
      <c r="H19" s="38" t="s">
        <v>45</v>
      </c>
      <c r="I19" s="42">
        <v>4.21</v>
      </c>
      <c r="J19" s="42">
        <v>17697</v>
      </c>
      <c r="K19" s="43">
        <f aca="true" t="shared" si="0" ref="K19:K24">J19*I19</f>
        <v>74504.37</v>
      </c>
      <c r="L19" s="1">
        <v>0</v>
      </c>
      <c r="M19" s="2">
        <v>30</v>
      </c>
      <c r="N19" s="6">
        <v>1</v>
      </c>
      <c r="O19" s="10">
        <f aca="true" t="shared" si="1" ref="O19:O24">K19</f>
        <v>74504.37</v>
      </c>
      <c r="P19" s="57">
        <v>1.25</v>
      </c>
      <c r="Q19" s="6"/>
      <c r="R19" s="1"/>
      <c r="S19" s="2"/>
      <c r="T19" s="2"/>
      <c r="U19" s="2"/>
      <c r="V19" s="10"/>
      <c r="W19" s="2"/>
      <c r="X19" s="2"/>
      <c r="Y19" s="10"/>
      <c r="Z19" s="10">
        <f aca="true" t="shared" si="2" ref="Z19:Z24">Y19+V19</f>
        <v>0</v>
      </c>
      <c r="AA19" s="10">
        <f aca="true" t="shared" si="3" ref="AA19:AA24">O19*1.25</f>
        <v>93130.4625</v>
      </c>
      <c r="AB19" s="10">
        <f aca="true" t="shared" si="4" ref="AB19:AB24">AA19*10%</f>
        <v>9313.04625</v>
      </c>
      <c r="AC19" s="10">
        <f aca="true" t="shared" si="5" ref="AC19:AC24">AA19+AB19</f>
        <v>102443.50875</v>
      </c>
      <c r="AD19" s="60">
        <v>81954.807</v>
      </c>
      <c r="AE19" s="60">
        <f aca="true" t="shared" si="6" ref="AE19:AE24">AC19-AD19</f>
        <v>20488.701749999993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</row>
    <row r="20" spans="1:171" ht="48" customHeight="1">
      <c r="A20" s="38">
        <v>2</v>
      </c>
      <c r="B20" s="42" t="s">
        <v>20</v>
      </c>
      <c r="C20" s="38" t="s">
        <v>21</v>
      </c>
      <c r="D20" s="38" t="s">
        <v>22</v>
      </c>
      <c r="E20" s="44" t="s">
        <v>60</v>
      </c>
      <c r="F20" s="54" t="s">
        <v>66</v>
      </c>
      <c r="G20" s="45" t="s">
        <v>28</v>
      </c>
      <c r="H20" s="38" t="s">
        <v>46</v>
      </c>
      <c r="I20" s="42">
        <v>4.51</v>
      </c>
      <c r="J20" s="42">
        <v>17697</v>
      </c>
      <c r="K20" s="43">
        <f t="shared" si="0"/>
        <v>79813.47</v>
      </c>
      <c r="L20" s="1">
        <v>0</v>
      </c>
      <c r="M20" s="2">
        <v>30</v>
      </c>
      <c r="N20" s="6">
        <v>1</v>
      </c>
      <c r="O20" s="10">
        <f t="shared" si="1"/>
        <v>79813.47</v>
      </c>
      <c r="P20" s="57">
        <v>1.25</v>
      </c>
      <c r="Q20" s="6"/>
      <c r="R20" s="1"/>
      <c r="S20" s="2"/>
      <c r="T20" s="2"/>
      <c r="U20" s="2"/>
      <c r="V20" s="10"/>
      <c r="W20" s="2"/>
      <c r="X20" s="2"/>
      <c r="Y20" s="10"/>
      <c r="Z20" s="10">
        <f t="shared" si="2"/>
        <v>0</v>
      </c>
      <c r="AA20" s="10">
        <f t="shared" si="3"/>
        <v>99766.8375</v>
      </c>
      <c r="AB20" s="10">
        <f t="shared" si="4"/>
        <v>9976.68375</v>
      </c>
      <c r="AC20" s="10">
        <f t="shared" si="5"/>
        <v>109743.52124999999</v>
      </c>
      <c r="AD20" s="60">
        <v>87794.817</v>
      </c>
      <c r="AE20" s="60">
        <f t="shared" si="6"/>
        <v>21948.704249999995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</row>
    <row r="21" spans="1:171" s="28" customFormat="1" ht="42" customHeight="1">
      <c r="A21" s="38">
        <v>3</v>
      </c>
      <c r="B21" s="39" t="s">
        <v>54</v>
      </c>
      <c r="C21" s="38" t="s">
        <v>21</v>
      </c>
      <c r="D21" s="38" t="s">
        <v>22</v>
      </c>
      <c r="E21" s="44" t="s">
        <v>61</v>
      </c>
      <c r="F21" s="55" t="s">
        <v>69</v>
      </c>
      <c r="G21" s="45" t="s">
        <v>53</v>
      </c>
      <c r="H21" s="38" t="s">
        <v>47</v>
      </c>
      <c r="I21" s="42">
        <v>3.94</v>
      </c>
      <c r="J21" s="42">
        <v>17697</v>
      </c>
      <c r="K21" s="43">
        <f t="shared" si="0"/>
        <v>69726.18</v>
      </c>
      <c r="L21" s="24">
        <v>0</v>
      </c>
      <c r="M21" s="23">
        <v>30</v>
      </c>
      <c r="N21" s="26">
        <v>1</v>
      </c>
      <c r="O21" s="25">
        <f t="shared" si="1"/>
        <v>69726.18</v>
      </c>
      <c r="P21" s="57">
        <v>1.25</v>
      </c>
      <c r="Q21" s="26"/>
      <c r="R21" s="24"/>
      <c r="S21" s="23"/>
      <c r="T21" s="24"/>
      <c r="U21" s="24"/>
      <c r="V21" s="25"/>
      <c r="W21" s="24"/>
      <c r="X21" s="24"/>
      <c r="Y21" s="25"/>
      <c r="Z21" s="25">
        <f t="shared" si="2"/>
        <v>0</v>
      </c>
      <c r="AA21" s="10">
        <f t="shared" si="3"/>
        <v>87157.72499999999</v>
      </c>
      <c r="AB21" s="10">
        <f t="shared" si="4"/>
        <v>8715.7725</v>
      </c>
      <c r="AC21" s="25">
        <f t="shared" si="5"/>
        <v>95873.4975</v>
      </c>
      <c r="AD21" s="61">
        <v>76698.798</v>
      </c>
      <c r="AE21" s="60">
        <f t="shared" si="6"/>
        <v>19174.699500000002</v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</row>
    <row r="22" spans="1:171" ht="59.25" customHeight="1">
      <c r="A22" s="38">
        <v>4</v>
      </c>
      <c r="B22" s="42" t="s">
        <v>50</v>
      </c>
      <c r="C22" s="38" t="s">
        <v>21</v>
      </c>
      <c r="D22" s="38" t="s">
        <v>22</v>
      </c>
      <c r="E22" s="44" t="s">
        <v>63</v>
      </c>
      <c r="F22" s="54" t="s">
        <v>57</v>
      </c>
      <c r="G22" s="45" t="s">
        <v>51</v>
      </c>
      <c r="H22" s="38" t="s">
        <v>46</v>
      </c>
      <c r="I22" s="42">
        <v>4.23</v>
      </c>
      <c r="J22" s="42">
        <v>17697</v>
      </c>
      <c r="K22" s="43">
        <f t="shared" si="0"/>
        <v>74858.31000000001</v>
      </c>
      <c r="L22" s="1">
        <v>0</v>
      </c>
      <c r="M22" s="2">
        <v>30</v>
      </c>
      <c r="N22" s="6">
        <v>1</v>
      </c>
      <c r="O22" s="10">
        <f t="shared" si="1"/>
        <v>74858.31000000001</v>
      </c>
      <c r="P22" s="57">
        <v>1.25</v>
      </c>
      <c r="Q22" s="6"/>
      <c r="R22" s="1"/>
      <c r="S22" s="2"/>
      <c r="T22" s="2"/>
      <c r="U22" s="2"/>
      <c r="V22" s="10"/>
      <c r="W22" s="2"/>
      <c r="X22" s="2"/>
      <c r="Y22" s="10"/>
      <c r="Z22" s="10">
        <f t="shared" si="2"/>
        <v>0</v>
      </c>
      <c r="AA22" s="10">
        <f t="shared" si="3"/>
        <v>93572.88750000001</v>
      </c>
      <c r="AB22" s="10">
        <f t="shared" si="4"/>
        <v>9357.288750000002</v>
      </c>
      <c r="AC22" s="10">
        <f t="shared" si="5"/>
        <v>102930.17625000002</v>
      </c>
      <c r="AD22" s="60">
        <v>82344.14100000002</v>
      </c>
      <c r="AE22" s="60">
        <f t="shared" si="6"/>
        <v>20586.03525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</row>
    <row r="23" spans="1:171" s="28" customFormat="1" ht="59.25" customHeight="1">
      <c r="A23" s="38">
        <v>5</v>
      </c>
      <c r="B23" s="42" t="s">
        <v>52</v>
      </c>
      <c r="C23" s="38" t="s">
        <v>21</v>
      </c>
      <c r="D23" s="46" t="s">
        <v>58</v>
      </c>
      <c r="E23" s="44" t="s">
        <v>62</v>
      </c>
      <c r="F23" s="55" t="s">
        <v>67</v>
      </c>
      <c r="G23" s="45" t="s">
        <v>53</v>
      </c>
      <c r="H23" s="38" t="s">
        <v>56</v>
      </c>
      <c r="I23" s="42">
        <v>3.65</v>
      </c>
      <c r="J23" s="42">
        <v>17697</v>
      </c>
      <c r="K23" s="43">
        <f t="shared" si="0"/>
        <v>64594.049999999996</v>
      </c>
      <c r="L23" s="24">
        <v>0</v>
      </c>
      <c r="M23" s="23">
        <v>30</v>
      </c>
      <c r="N23" s="26">
        <v>1</v>
      </c>
      <c r="O23" s="25">
        <f t="shared" si="1"/>
        <v>64594.049999999996</v>
      </c>
      <c r="P23" s="57">
        <v>1.25</v>
      </c>
      <c r="Q23" s="26"/>
      <c r="R23" s="24"/>
      <c r="S23" s="23"/>
      <c r="T23" s="23"/>
      <c r="U23" s="23"/>
      <c r="V23" s="25"/>
      <c r="W23" s="23"/>
      <c r="X23" s="23"/>
      <c r="Y23" s="25"/>
      <c r="Z23" s="25">
        <f t="shared" si="2"/>
        <v>0</v>
      </c>
      <c r="AA23" s="10">
        <f t="shared" si="3"/>
        <v>80742.5625</v>
      </c>
      <c r="AB23" s="10">
        <f t="shared" si="4"/>
        <v>8074.25625</v>
      </c>
      <c r="AC23" s="25">
        <f t="shared" si="5"/>
        <v>88816.81875</v>
      </c>
      <c r="AD23" s="61">
        <v>71053.455</v>
      </c>
      <c r="AE23" s="60">
        <f t="shared" si="6"/>
        <v>17763.363750000004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</row>
    <row r="24" spans="1:171" ht="62.25" customHeight="1">
      <c r="A24" s="38">
        <v>6</v>
      </c>
      <c r="B24" s="42" t="s">
        <v>31</v>
      </c>
      <c r="C24" s="38" t="s">
        <v>21</v>
      </c>
      <c r="D24" s="38" t="s">
        <v>22</v>
      </c>
      <c r="E24" s="44" t="s">
        <v>64</v>
      </c>
      <c r="F24" s="54" t="s">
        <v>68</v>
      </c>
      <c r="G24" s="45" t="s">
        <v>34</v>
      </c>
      <c r="H24" s="38" t="s">
        <v>48</v>
      </c>
      <c r="I24" s="42">
        <v>4.75</v>
      </c>
      <c r="J24" s="42">
        <v>17697</v>
      </c>
      <c r="K24" s="43">
        <f t="shared" si="0"/>
        <v>84060.75</v>
      </c>
      <c r="L24" s="1">
        <v>0</v>
      </c>
      <c r="M24" s="2">
        <v>30</v>
      </c>
      <c r="N24" s="6">
        <v>1</v>
      </c>
      <c r="O24" s="10">
        <f t="shared" si="1"/>
        <v>84060.75</v>
      </c>
      <c r="P24" s="57">
        <v>1.25</v>
      </c>
      <c r="Q24" s="6"/>
      <c r="R24" s="1"/>
      <c r="S24" s="2"/>
      <c r="T24" s="2"/>
      <c r="U24" s="2"/>
      <c r="V24" s="10"/>
      <c r="W24" s="2"/>
      <c r="X24" s="2"/>
      <c r="Y24" s="10"/>
      <c r="Z24" s="10">
        <f t="shared" si="2"/>
        <v>0</v>
      </c>
      <c r="AA24" s="10">
        <f t="shared" si="3"/>
        <v>105075.9375</v>
      </c>
      <c r="AB24" s="10">
        <f t="shared" si="4"/>
        <v>10507.59375</v>
      </c>
      <c r="AC24" s="10">
        <f t="shared" si="5"/>
        <v>115583.53125</v>
      </c>
      <c r="AD24" s="60">
        <v>92466.825</v>
      </c>
      <c r="AE24" s="60">
        <f t="shared" si="6"/>
        <v>23116.706250000003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</row>
    <row r="25" spans="1:171" ht="12.75">
      <c r="A25" s="38"/>
      <c r="B25" s="47" t="s">
        <v>23</v>
      </c>
      <c r="C25" s="48" t="s">
        <v>24</v>
      </c>
      <c r="D25" s="48" t="s">
        <v>24</v>
      </c>
      <c r="E25" s="48" t="s">
        <v>24</v>
      </c>
      <c r="F25" s="48" t="s">
        <v>24</v>
      </c>
      <c r="G25" s="48" t="s">
        <v>24</v>
      </c>
      <c r="H25" s="48" t="s">
        <v>24</v>
      </c>
      <c r="I25" s="48" t="s">
        <v>24</v>
      </c>
      <c r="J25" s="48" t="s">
        <v>24</v>
      </c>
      <c r="K25" s="48">
        <f>K19+K20+K21+K22+K23+K24</f>
        <v>447557.13</v>
      </c>
      <c r="L25" s="5">
        <f>L19+L20+L21+L22+L23+L24</f>
        <v>0</v>
      </c>
      <c r="M25" s="5">
        <f>M19+M20+M21+M22+M23+M24</f>
        <v>180</v>
      </c>
      <c r="N25" s="5">
        <f>N19+N20+N21+N22+N23+N24</f>
        <v>6</v>
      </c>
      <c r="O25" s="11">
        <f>O19+O20+O21+O22+O23+O24</f>
        <v>447557.13</v>
      </c>
      <c r="P25" s="11"/>
      <c r="Q25" s="9" t="s">
        <v>24</v>
      </c>
      <c r="R25" s="5" t="s">
        <v>24</v>
      </c>
      <c r="S25" s="5">
        <f>SUM(S19:S24)</f>
        <v>0</v>
      </c>
      <c r="T25" s="5"/>
      <c r="U25" s="5"/>
      <c r="V25" s="11">
        <f>SUM(V20:V24)</f>
        <v>0</v>
      </c>
      <c r="W25" s="11"/>
      <c r="X25" s="11"/>
      <c r="Y25" s="11">
        <f>SUM(Y20:Y24)</f>
        <v>0</v>
      </c>
      <c r="Z25" s="11">
        <f>SUM(Z19:Z24)</f>
        <v>0</v>
      </c>
      <c r="AA25" s="11">
        <f>SUM(AA19:AA24)</f>
        <v>559446.4125</v>
      </c>
      <c r="AB25" s="11">
        <f>SUM(AB19:AB24)</f>
        <v>55944.64125</v>
      </c>
      <c r="AC25" s="11">
        <f>SUM(AC19:AC24)</f>
        <v>615391.05375</v>
      </c>
      <c r="AD25" s="62">
        <v>492312.84300000005</v>
      </c>
      <c r="AE25" s="62">
        <f>SUM(AE19:AE24)</f>
        <v>123078.21075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</row>
    <row r="26" spans="1:17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</row>
    <row r="27" spans="1:17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</row>
    <row r="28" spans="1:17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</row>
    <row r="29" spans="1:171" ht="12.75">
      <c r="A29" s="31"/>
      <c r="B29" s="31"/>
      <c r="C29" s="31"/>
      <c r="D29" s="94"/>
      <c r="E29" s="94"/>
      <c r="F29" s="94"/>
      <c r="G29" s="94"/>
      <c r="H29" s="94"/>
      <c r="I29" s="94"/>
      <c r="J29" s="94"/>
      <c r="K29" s="9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</row>
    <row r="30" spans="1:171" ht="12.75">
      <c r="A30" s="31"/>
      <c r="B30" s="31"/>
      <c r="C30" s="31"/>
      <c r="D30" s="31"/>
      <c r="E30" s="31"/>
      <c r="F30" s="112"/>
      <c r="G30" s="112"/>
      <c r="H30" s="112"/>
      <c r="I30" s="112"/>
      <c r="J30" s="112"/>
      <c r="K30" s="11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</row>
    <row r="31" spans="1:171" ht="12.75">
      <c r="A31" s="31"/>
      <c r="B31" s="17" t="s">
        <v>36</v>
      </c>
      <c r="C31" s="49"/>
      <c r="D31" s="49"/>
      <c r="E31" s="17" t="s">
        <v>55</v>
      </c>
      <c r="F31" s="17"/>
      <c r="G31" s="17"/>
      <c r="H31" s="31"/>
      <c r="I31" s="31"/>
      <c r="J31" s="31"/>
      <c r="K31" s="31"/>
      <c r="L31" s="4"/>
      <c r="M31" s="4"/>
      <c r="N31" s="4"/>
      <c r="O31" s="22">
        <f>8068.286+3531.225+429.046</f>
        <v>12028.557</v>
      </c>
      <c r="P31" s="22"/>
      <c r="Q31" s="22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</row>
    <row r="32" spans="1:171" ht="12.75">
      <c r="A32" s="31"/>
      <c r="B32" s="17" t="s">
        <v>37</v>
      </c>
      <c r="C32" s="50"/>
      <c r="D32" s="51"/>
      <c r="E32" s="52" t="s">
        <v>71</v>
      </c>
      <c r="F32" s="52"/>
      <c r="G32" s="52"/>
      <c r="H32" s="52"/>
      <c r="I32" s="52"/>
      <c r="J32" s="52"/>
      <c r="K32" s="52"/>
      <c r="L32" s="4"/>
      <c r="M32" s="4"/>
      <c r="N32" s="4"/>
      <c r="O32" s="22"/>
      <c r="P32" s="22"/>
      <c r="Q32" s="22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</row>
    <row r="33" spans="1:171" ht="12.75">
      <c r="A33" s="31"/>
      <c r="B33" s="17" t="s">
        <v>38</v>
      </c>
      <c r="C33" s="50"/>
      <c r="D33" s="50"/>
      <c r="E33" s="17" t="s">
        <v>42</v>
      </c>
      <c r="F33" s="53"/>
      <c r="G33" s="53"/>
      <c r="H33" s="112"/>
      <c r="I33" s="112"/>
      <c r="J33" s="112"/>
      <c r="K33" s="112"/>
      <c r="L33" s="4"/>
      <c r="M33" s="4"/>
      <c r="N33" s="4"/>
      <c r="O33" s="22">
        <f>O31*12</f>
        <v>144342.684</v>
      </c>
      <c r="P33" s="22"/>
      <c r="Q33" s="2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</row>
    <row r="34" spans="1:171" ht="12.75">
      <c r="A34" s="31"/>
      <c r="B34" s="17"/>
      <c r="C34" s="17"/>
      <c r="D34" s="17"/>
      <c r="E34" s="17"/>
      <c r="F34" s="17"/>
      <c r="G34" s="17"/>
      <c r="H34" s="31"/>
      <c r="I34" s="31"/>
      <c r="J34" s="31"/>
      <c r="K34" s="3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1" ht="12.75">
      <c r="A35" s="4"/>
      <c r="B35" s="4"/>
      <c r="C35" s="4"/>
      <c r="D35" s="113"/>
      <c r="E35" s="113"/>
      <c r="F35" s="113"/>
      <c r="G35" s="113"/>
      <c r="H35" s="113"/>
      <c r="I35" s="113"/>
      <c r="J35" s="113"/>
      <c r="K35" s="11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1" ht="12.75">
      <c r="A36" s="4"/>
      <c r="B36" s="4"/>
      <c r="C36" s="4"/>
      <c r="D36" s="4"/>
      <c r="E36" s="4"/>
      <c r="F36" s="105"/>
      <c r="G36" s="105"/>
      <c r="H36" s="105"/>
      <c r="I36" s="105"/>
      <c r="J36" s="105"/>
      <c r="K36" s="10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1" ht="12.75">
      <c r="A37" s="4"/>
      <c r="B37" s="4"/>
      <c r="C37" s="4"/>
      <c r="D37" s="4"/>
      <c r="E37" s="4"/>
      <c r="F37" s="4"/>
      <c r="G37" s="4"/>
      <c r="H37" s="4"/>
      <c r="I37" s="2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</row>
    <row r="38" spans="1:171" ht="12.75">
      <c r="A38" s="4"/>
      <c r="B38" s="4"/>
      <c r="C38" s="4"/>
      <c r="D38" s="4"/>
      <c r="E38" s="4"/>
      <c r="F38" s="4"/>
      <c r="G38" s="4"/>
      <c r="H38" s="4"/>
      <c r="I38" s="2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</row>
    <row r="39" spans="1:171" ht="12.75">
      <c r="A39" s="4"/>
      <c r="B39" s="4"/>
      <c r="C39" s="4"/>
      <c r="D39" s="4"/>
      <c r="E39" s="4"/>
      <c r="F39" s="4"/>
      <c r="G39" s="4"/>
      <c r="H39" s="4"/>
      <c r="I39" s="2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</row>
    <row r="40" spans="1:171" ht="12.75">
      <c r="A40" s="4"/>
      <c r="B40" s="4"/>
      <c r="C40" s="4"/>
      <c r="D40" s="4"/>
      <c r="E40" s="4"/>
      <c r="F40" s="4"/>
      <c r="G40" s="4"/>
      <c r="H40" s="4"/>
      <c r="I40" s="2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</row>
    <row r="41" spans="1:171" ht="12.75">
      <c r="A41" s="4"/>
      <c r="B41" s="4"/>
      <c r="C41" s="4"/>
      <c r="D41" s="4"/>
      <c r="E41" s="4"/>
      <c r="F41" s="4"/>
      <c r="G41" s="4"/>
      <c r="H41" s="4"/>
      <c r="I41" s="2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</row>
    <row r="42" spans="1:171" ht="12.75">
      <c r="A42" s="4"/>
      <c r="B42" s="4"/>
      <c r="C42" s="4"/>
      <c r="D42" s="4"/>
      <c r="E42" s="4"/>
      <c r="F42" s="4"/>
      <c r="G42" s="4"/>
      <c r="H42" s="4"/>
      <c r="I42" s="2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</row>
    <row r="43" spans="1:171" ht="12.75">
      <c r="A43" s="4"/>
      <c r="B43" s="4"/>
      <c r="C43" s="4"/>
      <c r="D43" s="4"/>
      <c r="E43" s="4"/>
      <c r="F43" s="4"/>
      <c r="G43" s="4"/>
      <c r="H43" s="4"/>
      <c r="I43" s="2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</row>
    <row r="44" spans="1:171" ht="12.75">
      <c r="A44" s="4"/>
      <c r="B44" s="4"/>
      <c r="C44" s="4"/>
      <c r="D44" s="4"/>
      <c r="E44" s="4"/>
      <c r="F44" s="4"/>
      <c r="G44" s="4"/>
      <c r="H44" s="4"/>
      <c r="I44" s="2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</row>
    <row r="45" spans="1:171" ht="12.75">
      <c r="A45" s="4"/>
      <c r="B45" s="4"/>
      <c r="C45" s="4"/>
      <c r="D45" s="4"/>
      <c r="E45" s="4"/>
      <c r="F45" s="4"/>
      <c r="G45" s="4"/>
      <c r="H45" s="4"/>
      <c r="I45" s="2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</row>
    <row r="46" spans="1:171" ht="12.75">
      <c r="A46" s="4"/>
      <c r="B46" s="4"/>
      <c r="C46" s="4"/>
      <c r="D46" s="4"/>
      <c r="E46" s="4"/>
      <c r="F46" s="4"/>
      <c r="G46" s="4"/>
      <c r="H46" s="4"/>
      <c r="I46" s="2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</row>
    <row r="47" spans="1:171" ht="12.75">
      <c r="A47" s="4"/>
      <c r="B47" s="4"/>
      <c r="C47" s="4"/>
      <c r="D47" s="4"/>
      <c r="E47" s="4"/>
      <c r="F47" s="4"/>
      <c r="G47" s="4"/>
      <c r="H47" s="4"/>
      <c r="I47" s="2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</row>
    <row r="48" spans="1:171" ht="12.75">
      <c r="A48" s="4"/>
      <c r="B48" s="4"/>
      <c r="C48" s="4"/>
      <c r="D48" s="4"/>
      <c r="E48" s="4"/>
      <c r="F48" s="4"/>
      <c r="G48" s="4"/>
      <c r="H48" s="4"/>
      <c r="I48" s="2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</row>
    <row r="49" spans="1:171" ht="12.75">
      <c r="A49" s="4"/>
      <c r="B49" s="4"/>
      <c r="C49" s="4"/>
      <c r="D49" s="4"/>
      <c r="E49" s="4"/>
      <c r="F49" s="4"/>
      <c r="G49" s="4"/>
      <c r="H49" s="4"/>
      <c r="I49" s="2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</row>
    <row r="50" spans="1:30" ht="12.75">
      <c r="A50" s="4"/>
      <c r="B50" s="4"/>
      <c r="C50" s="4"/>
      <c r="D50" s="4"/>
      <c r="E50" s="4"/>
      <c r="F50" s="4"/>
      <c r="G50" s="4"/>
      <c r="H50" s="4"/>
      <c r="I50" s="2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ht="12.75">
      <c r="I51" s="28"/>
    </row>
    <row r="52" ht="12.75">
      <c r="I52" s="28"/>
    </row>
    <row r="53" ht="12.75">
      <c r="I53" s="28"/>
    </row>
    <row r="54" ht="12.75">
      <c r="I54" s="28"/>
    </row>
    <row r="55" ht="12.75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  <row r="60" ht="12.75">
      <c r="I60" s="28"/>
    </row>
    <row r="61" ht="12.75">
      <c r="I61" s="28"/>
    </row>
    <row r="62" ht="12.75">
      <c r="I62" s="28"/>
    </row>
    <row r="63" ht="12.75">
      <c r="I63" s="28"/>
    </row>
  </sheetData>
  <sheetProtection/>
  <mergeCells count="35">
    <mergeCell ref="H33:K33"/>
    <mergeCell ref="D35:K35"/>
    <mergeCell ref="F36:G36"/>
    <mergeCell ref="H36:K36"/>
    <mergeCell ref="AD16:AD17"/>
    <mergeCell ref="AE16:AE17"/>
    <mergeCell ref="Z16:Z17"/>
    <mergeCell ref="AA16:AA17"/>
    <mergeCell ref="AB16:AB17"/>
    <mergeCell ref="AC16:AC17"/>
    <mergeCell ref="D29:K29"/>
    <mergeCell ref="F30:G30"/>
    <mergeCell ref="H30:K30"/>
    <mergeCell ref="M16:M17"/>
    <mergeCell ref="N16:N17"/>
    <mergeCell ref="O16:O17"/>
    <mergeCell ref="Q16:S16"/>
    <mergeCell ref="T16:V16"/>
    <mergeCell ref="W16:Y16"/>
    <mergeCell ref="G16:G17"/>
    <mergeCell ref="H16:H17"/>
    <mergeCell ref="I16:I17"/>
    <mergeCell ref="J16:J17"/>
    <mergeCell ref="K16:K17"/>
    <mergeCell ref="L16:L17"/>
    <mergeCell ref="M2:Q2"/>
    <mergeCell ref="M4:AA4"/>
    <mergeCell ref="A7:E7"/>
    <mergeCell ref="G9:K9"/>
    <mergeCell ref="A16:A17"/>
    <mergeCell ref="B16:B17"/>
    <mergeCell ref="C16:C17"/>
    <mergeCell ref="D16:D17"/>
    <mergeCell ref="E16:E17"/>
    <mergeCell ref="F16:F17"/>
  </mergeCells>
  <printOptions/>
  <pageMargins left="0" right="0" top="0" bottom="0" header="0" footer="0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O50"/>
  <sheetViews>
    <sheetView view="pageBreakPreview" zoomScale="85" zoomScaleNormal="70" zoomScaleSheetLayoutView="85" zoomScalePageLayoutView="0" workbookViewId="0" topLeftCell="A10">
      <selection activeCell="B10" sqref="B1:B16384"/>
    </sheetView>
  </sheetViews>
  <sheetFormatPr defaultColWidth="9.140625" defaultRowHeight="12.75"/>
  <cols>
    <col min="1" max="1" width="5.00390625" style="0" customWidth="1"/>
    <col min="2" max="2" width="18.57421875" style="0" hidden="1" customWidth="1"/>
    <col min="3" max="3" width="11.8515625" style="0" customWidth="1"/>
    <col min="4" max="4" width="9.28125" style="0" customWidth="1"/>
    <col min="5" max="5" width="27.00390625" style="0" customWidth="1"/>
    <col min="7" max="7" width="9.00390625" style="0" customWidth="1"/>
    <col min="8" max="8" width="8.421875" style="0" customWidth="1"/>
    <col min="9" max="9" width="6.28125" style="30" customWidth="1"/>
    <col min="10" max="10" width="7.7109375" style="0" customWidth="1"/>
    <col min="11" max="11" width="9.421875" style="0" customWidth="1"/>
    <col min="12" max="12" width="6.140625" style="0" customWidth="1"/>
    <col min="13" max="13" width="8.00390625" style="0" customWidth="1"/>
    <col min="14" max="14" width="5.28125" style="0" customWidth="1"/>
    <col min="15" max="16" width="10.28125" style="0" customWidth="1"/>
    <col min="17" max="17" width="5.421875" style="0" customWidth="1"/>
    <col min="18" max="18" width="4.421875" style="0" customWidth="1"/>
    <col min="19" max="19" width="5.57421875" style="0" customWidth="1"/>
    <col min="20" max="20" width="4.28125" style="0" hidden="1" customWidth="1"/>
    <col min="21" max="21" width="5.421875" style="0" hidden="1" customWidth="1"/>
    <col min="22" max="22" width="7.57421875" style="0" hidden="1" customWidth="1"/>
    <col min="23" max="23" width="5.421875" style="0" hidden="1" customWidth="1"/>
    <col min="24" max="24" width="4.7109375" style="0" hidden="1" customWidth="1"/>
    <col min="25" max="25" width="3.7109375" style="0" hidden="1" customWidth="1"/>
    <col min="26" max="26" width="7.140625" style="0" customWidth="1"/>
    <col min="27" max="27" width="8.7109375" style="0" customWidth="1"/>
    <col min="28" max="28" width="7.140625" style="0" customWidth="1"/>
    <col min="29" max="29" width="9.8515625" style="0" customWidth="1"/>
  </cols>
  <sheetData>
    <row r="1" spans="1:18" ht="88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4"/>
      <c r="M1" s="4"/>
      <c r="N1" s="4"/>
      <c r="O1" s="4"/>
      <c r="P1" s="4"/>
      <c r="Q1" s="4"/>
      <c r="R1" s="4"/>
    </row>
    <row r="2" spans="1:23" ht="15.75">
      <c r="A2" s="15" t="s">
        <v>29</v>
      </c>
      <c r="B2" s="15"/>
      <c r="C2" s="15"/>
      <c r="D2" s="15"/>
      <c r="E2" s="15"/>
      <c r="F2" s="15"/>
      <c r="G2" s="16"/>
      <c r="H2" s="17"/>
      <c r="I2" s="15"/>
      <c r="J2" s="15"/>
      <c r="K2" s="15"/>
      <c r="L2" s="18"/>
      <c r="M2" s="115" t="s">
        <v>32</v>
      </c>
      <c r="N2" s="115"/>
      <c r="O2" s="115"/>
      <c r="P2" s="115"/>
      <c r="Q2" s="115"/>
      <c r="R2" s="15"/>
      <c r="S2" s="19"/>
      <c r="T2" s="19"/>
      <c r="U2" s="19"/>
      <c r="V2" s="19"/>
      <c r="W2" s="19"/>
    </row>
    <row r="3" spans="1:23" ht="15.75">
      <c r="A3" s="15" t="s">
        <v>40</v>
      </c>
      <c r="B3" s="15"/>
      <c r="C3" s="15"/>
      <c r="D3" s="15"/>
      <c r="E3" s="15"/>
      <c r="F3" s="15"/>
      <c r="G3" s="16"/>
      <c r="H3" s="17"/>
      <c r="I3" s="15"/>
      <c r="J3" s="15"/>
      <c r="K3" s="15"/>
      <c r="L3" s="18"/>
      <c r="M3" s="20" t="s">
        <v>35</v>
      </c>
      <c r="N3" s="20"/>
      <c r="O3" s="20"/>
      <c r="P3" s="20"/>
      <c r="Q3" s="20"/>
      <c r="R3" s="15"/>
      <c r="S3" s="19"/>
      <c r="T3" s="19"/>
      <c r="U3" s="19"/>
      <c r="V3" s="19"/>
      <c r="W3" s="19"/>
    </row>
    <row r="4" spans="1:27" ht="15.75">
      <c r="A4" s="21"/>
      <c r="B4" s="21"/>
      <c r="C4" s="15" t="s">
        <v>41</v>
      </c>
      <c r="D4" s="15"/>
      <c r="E4" s="15"/>
      <c r="F4" s="15"/>
      <c r="G4" s="16"/>
      <c r="H4" s="17"/>
      <c r="I4" s="15"/>
      <c r="J4" s="15"/>
      <c r="K4" s="15"/>
      <c r="L4" s="18"/>
      <c r="M4" s="116" t="s">
        <v>33</v>
      </c>
      <c r="N4" s="116"/>
      <c r="O4" s="116"/>
      <c r="P4" s="116"/>
      <c r="Q4" s="116"/>
      <c r="R4" s="116"/>
      <c r="S4" s="116"/>
      <c r="T4" s="116"/>
      <c r="U4" s="117"/>
      <c r="V4" s="117"/>
      <c r="W4" s="117"/>
      <c r="X4" s="117"/>
      <c r="Y4" s="117"/>
      <c r="Z4" s="117"/>
      <c r="AA4" s="117"/>
    </row>
    <row r="5" spans="1:23" ht="15.75">
      <c r="A5" s="12"/>
      <c r="B5" s="15"/>
      <c r="C5" s="15"/>
      <c r="D5" s="15"/>
      <c r="E5" s="15"/>
      <c r="F5" s="15"/>
      <c r="G5" s="16"/>
      <c r="H5" s="15"/>
      <c r="I5" s="15"/>
      <c r="J5" s="15"/>
      <c r="K5" s="15"/>
      <c r="L5" s="18"/>
      <c r="M5" s="18"/>
      <c r="N5" s="18"/>
      <c r="O5" s="15"/>
      <c r="P5" s="15"/>
      <c r="Q5" s="15"/>
      <c r="R5" s="15"/>
      <c r="S5" s="19"/>
      <c r="T5" s="19"/>
      <c r="U5" s="19"/>
      <c r="V5" s="19"/>
      <c r="W5" s="19"/>
    </row>
    <row r="6" spans="1:18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  <c r="N6" s="13"/>
      <c r="O6" s="13"/>
      <c r="P6" s="13"/>
      <c r="Q6" s="13"/>
      <c r="R6" s="4"/>
    </row>
    <row r="7" spans="1:18" ht="12.75">
      <c r="A7" s="94"/>
      <c r="B7" s="94"/>
      <c r="C7" s="94"/>
      <c r="D7" s="94"/>
      <c r="E7" s="94"/>
      <c r="F7" s="31"/>
      <c r="G7" s="31"/>
      <c r="H7" s="31"/>
      <c r="I7" s="31"/>
      <c r="J7" s="31"/>
      <c r="K7" s="31"/>
      <c r="L7" s="13"/>
      <c r="M7" s="13"/>
      <c r="N7" s="13"/>
      <c r="O7" s="13"/>
      <c r="P7" s="13"/>
      <c r="Q7" s="13"/>
      <c r="R7" s="4"/>
    </row>
    <row r="8" spans="1:18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4"/>
      <c r="M8" s="4"/>
      <c r="N8" s="4"/>
      <c r="O8" s="4"/>
      <c r="P8" s="4"/>
      <c r="Q8" s="4"/>
      <c r="R8" s="4"/>
    </row>
    <row r="9" spans="1:22" ht="12.75">
      <c r="A9" s="32"/>
      <c r="B9" s="32"/>
      <c r="C9" s="32"/>
      <c r="D9" s="32"/>
      <c r="E9" s="33"/>
      <c r="F9" s="33"/>
      <c r="G9" s="95" t="s">
        <v>26</v>
      </c>
      <c r="H9" s="95"/>
      <c r="I9" s="95"/>
      <c r="J9" s="95"/>
      <c r="K9" s="95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.75">
      <c r="A10" s="32"/>
      <c r="B10" s="32"/>
      <c r="C10" s="32"/>
      <c r="D10" s="32"/>
      <c r="E10" s="33"/>
      <c r="F10" s="33"/>
      <c r="G10" s="33"/>
      <c r="H10" s="33"/>
      <c r="I10" s="33"/>
      <c r="J10" s="33"/>
      <c r="K10" s="33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8" ht="12.75">
      <c r="A11" s="32"/>
      <c r="B11" s="32"/>
      <c r="C11" s="32"/>
      <c r="D11" s="32"/>
      <c r="E11" s="34" t="s">
        <v>27</v>
      </c>
      <c r="F11" s="34"/>
      <c r="G11" s="34"/>
      <c r="H11" s="34"/>
      <c r="I11" s="34"/>
      <c r="J11" s="34"/>
      <c r="K11" s="3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2" ht="12.75">
      <c r="A12" s="32"/>
      <c r="B12" s="32"/>
      <c r="C12" s="32"/>
      <c r="D12" s="32"/>
      <c r="E12" s="33"/>
      <c r="F12" s="33"/>
      <c r="G12" s="33"/>
      <c r="H12" s="33"/>
      <c r="I12" s="33"/>
      <c r="J12" s="33"/>
      <c r="K12" s="33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2.75">
      <c r="A13" s="32"/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2.75">
      <c r="A14" s="32"/>
      <c r="B14" s="32"/>
      <c r="C14" s="32"/>
      <c r="D14" s="32"/>
      <c r="E14" s="33"/>
      <c r="F14" s="33"/>
      <c r="G14" s="35" t="s">
        <v>70</v>
      </c>
      <c r="H14" s="35"/>
      <c r="I14" s="35"/>
      <c r="J14" s="33"/>
      <c r="K14" s="3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11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71" ht="38.25" customHeight="1">
      <c r="A16" s="96" t="s">
        <v>0</v>
      </c>
      <c r="B16" s="96" t="s">
        <v>1</v>
      </c>
      <c r="C16" s="96" t="s">
        <v>2</v>
      </c>
      <c r="D16" s="98" t="s">
        <v>3</v>
      </c>
      <c r="E16" s="98" t="s">
        <v>4</v>
      </c>
      <c r="F16" s="98" t="s">
        <v>5</v>
      </c>
      <c r="G16" s="98" t="s">
        <v>6</v>
      </c>
      <c r="H16" s="98" t="s">
        <v>44</v>
      </c>
      <c r="I16" s="98" t="s">
        <v>7</v>
      </c>
      <c r="J16" s="96" t="s">
        <v>8</v>
      </c>
      <c r="K16" s="96" t="s">
        <v>9</v>
      </c>
      <c r="L16" s="100" t="s">
        <v>10</v>
      </c>
      <c r="M16" s="100" t="s">
        <v>25</v>
      </c>
      <c r="N16" s="100" t="s">
        <v>11</v>
      </c>
      <c r="O16" s="100" t="s">
        <v>12</v>
      </c>
      <c r="P16" s="56"/>
      <c r="Q16" s="106" t="s">
        <v>49</v>
      </c>
      <c r="R16" s="107"/>
      <c r="S16" s="108"/>
      <c r="T16" s="106" t="s">
        <v>16</v>
      </c>
      <c r="U16" s="107"/>
      <c r="V16" s="108"/>
      <c r="W16" s="106"/>
      <c r="X16" s="107"/>
      <c r="Y16" s="108"/>
      <c r="Z16" s="100" t="s">
        <v>18</v>
      </c>
      <c r="AA16" s="109" t="s">
        <v>73</v>
      </c>
      <c r="AB16" s="111">
        <v>0.1</v>
      </c>
      <c r="AC16" s="114" t="s">
        <v>19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</row>
    <row r="17" spans="1:171" ht="42.75" customHeight="1">
      <c r="A17" s="97"/>
      <c r="B17" s="97"/>
      <c r="C17" s="97"/>
      <c r="D17" s="99"/>
      <c r="E17" s="99"/>
      <c r="F17" s="99"/>
      <c r="G17" s="99"/>
      <c r="H17" s="99"/>
      <c r="I17" s="99"/>
      <c r="J17" s="97"/>
      <c r="K17" s="97"/>
      <c r="L17" s="101"/>
      <c r="M17" s="101"/>
      <c r="N17" s="101"/>
      <c r="O17" s="101"/>
      <c r="P17" s="58" t="s">
        <v>72</v>
      </c>
      <c r="Q17" s="8" t="s">
        <v>13</v>
      </c>
      <c r="R17" s="8" t="s">
        <v>14</v>
      </c>
      <c r="S17" s="8" t="s">
        <v>15</v>
      </c>
      <c r="T17" s="8" t="s">
        <v>17</v>
      </c>
      <c r="U17" s="8" t="s">
        <v>14</v>
      </c>
      <c r="V17" s="8" t="s">
        <v>15</v>
      </c>
      <c r="W17" s="8" t="s">
        <v>17</v>
      </c>
      <c r="X17" s="8" t="s">
        <v>14</v>
      </c>
      <c r="Y17" s="8" t="s">
        <v>15</v>
      </c>
      <c r="Z17" s="101"/>
      <c r="AA17" s="110"/>
      <c r="AB17" s="101"/>
      <c r="AC17" s="11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</row>
    <row r="18" spans="1:171" ht="15" customHeight="1">
      <c r="A18" s="36"/>
      <c r="B18" s="36">
        <v>2</v>
      </c>
      <c r="C18" s="36">
        <v>3</v>
      </c>
      <c r="D18" s="36">
        <v>4</v>
      </c>
      <c r="E18" s="37">
        <v>5</v>
      </c>
      <c r="F18" s="37">
        <v>6</v>
      </c>
      <c r="G18" s="37">
        <v>7</v>
      </c>
      <c r="H18" s="37">
        <v>8</v>
      </c>
      <c r="I18" s="37">
        <v>9</v>
      </c>
      <c r="J18" s="36">
        <v>10</v>
      </c>
      <c r="K18" s="36">
        <v>11</v>
      </c>
      <c r="L18" s="7">
        <v>12</v>
      </c>
      <c r="M18" s="7">
        <v>13</v>
      </c>
      <c r="N18" s="7">
        <v>14</v>
      </c>
      <c r="O18" s="7">
        <v>15</v>
      </c>
      <c r="P18" s="7">
        <v>16</v>
      </c>
      <c r="Q18" s="3">
        <v>17</v>
      </c>
      <c r="R18" s="3">
        <v>18</v>
      </c>
      <c r="S18" s="3">
        <v>18</v>
      </c>
      <c r="T18" s="3">
        <v>19</v>
      </c>
      <c r="U18" s="3">
        <v>20</v>
      </c>
      <c r="V18" s="3">
        <v>21</v>
      </c>
      <c r="W18" s="3">
        <v>22</v>
      </c>
      <c r="X18" s="3">
        <v>23</v>
      </c>
      <c r="Y18" s="3">
        <v>24</v>
      </c>
      <c r="Z18" s="3">
        <v>19</v>
      </c>
      <c r="AA18" s="3">
        <v>20</v>
      </c>
      <c r="AB18" s="3">
        <v>21</v>
      </c>
      <c r="AC18" s="3">
        <v>22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</row>
    <row r="19" spans="1:171" ht="80.25" customHeight="1">
      <c r="A19" s="38">
        <v>1</v>
      </c>
      <c r="B19" s="39" t="s">
        <v>43</v>
      </c>
      <c r="C19" s="38" t="s">
        <v>21</v>
      </c>
      <c r="D19" s="38" t="s">
        <v>22</v>
      </c>
      <c r="E19" s="40" t="s">
        <v>59</v>
      </c>
      <c r="F19" s="54" t="s">
        <v>65</v>
      </c>
      <c r="G19" s="41" t="s">
        <v>30</v>
      </c>
      <c r="H19" s="38" t="s">
        <v>45</v>
      </c>
      <c r="I19" s="42">
        <v>4.21</v>
      </c>
      <c r="J19" s="42">
        <v>17697</v>
      </c>
      <c r="K19" s="43">
        <f aca="true" t="shared" si="0" ref="K19:K24">J19*I19</f>
        <v>74504.37</v>
      </c>
      <c r="L19" s="1">
        <v>0</v>
      </c>
      <c r="M19" s="2">
        <v>30</v>
      </c>
      <c r="N19" s="6">
        <v>1</v>
      </c>
      <c r="O19" s="10">
        <f aca="true" t="shared" si="1" ref="O19:O24">K19</f>
        <v>74504.37</v>
      </c>
      <c r="P19" s="57">
        <v>1.25</v>
      </c>
      <c r="Q19" s="6"/>
      <c r="R19" s="1"/>
      <c r="S19" s="2"/>
      <c r="T19" s="2"/>
      <c r="U19" s="2"/>
      <c r="V19" s="10"/>
      <c r="W19" s="2"/>
      <c r="X19" s="2"/>
      <c r="Y19" s="10"/>
      <c r="Z19" s="10">
        <f aca="true" t="shared" si="2" ref="Z19:Z24">Y19+V19</f>
        <v>0</v>
      </c>
      <c r="AA19" s="10">
        <f aca="true" t="shared" si="3" ref="AA19:AA24">O19*1.25</f>
        <v>93130.4625</v>
      </c>
      <c r="AB19" s="10">
        <f aca="true" t="shared" si="4" ref="AB19:AB24">AA19*10%</f>
        <v>9313.04625</v>
      </c>
      <c r="AC19" s="10">
        <f aca="true" t="shared" si="5" ref="AC19:AC24">AA19+AB19</f>
        <v>102443.50875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</row>
    <row r="20" spans="1:171" ht="48" customHeight="1">
      <c r="A20" s="38">
        <v>2</v>
      </c>
      <c r="B20" s="42" t="s">
        <v>20</v>
      </c>
      <c r="C20" s="38" t="s">
        <v>21</v>
      </c>
      <c r="D20" s="38" t="s">
        <v>22</v>
      </c>
      <c r="E20" s="44" t="s">
        <v>60</v>
      </c>
      <c r="F20" s="54" t="s">
        <v>66</v>
      </c>
      <c r="G20" s="45" t="s">
        <v>28</v>
      </c>
      <c r="H20" s="38" t="s">
        <v>46</v>
      </c>
      <c r="I20" s="42">
        <v>4.51</v>
      </c>
      <c r="J20" s="42">
        <v>17697</v>
      </c>
      <c r="K20" s="43">
        <f t="shared" si="0"/>
        <v>79813.47</v>
      </c>
      <c r="L20" s="1">
        <v>0</v>
      </c>
      <c r="M20" s="2">
        <v>30</v>
      </c>
      <c r="N20" s="6">
        <v>1</v>
      </c>
      <c r="O20" s="10">
        <f t="shared" si="1"/>
        <v>79813.47</v>
      </c>
      <c r="P20" s="57">
        <v>1.25</v>
      </c>
      <c r="Q20" s="6"/>
      <c r="R20" s="1"/>
      <c r="S20" s="2"/>
      <c r="T20" s="2"/>
      <c r="U20" s="2"/>
      <c r="V20" s="10"/>
      <c r="W20" s="2"/>
      <c r="X20" s="2"/>
      <c r="Y20" s="10"/>
      <c r="Z20" s="10">
        <f t="shared" si="2"/>
        <v>0</v>
      </c>
      <c r="AA20" s="10">
        <f t="shared" si="3"/>
        <v>99766.8375</v>
      </c>
      <c r="AB20" s="10">
        <f t="shared" si="4"/>
        <v>9976.68375</v>
      </c>
      <c r="AC20" s="10">
        <f t="shared" si="5"/>
        <v>109743.52124999999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</row>
    <row r="21" spans="1:171" s="28" customFormat="1" ht="42" customHeight="1">
      <c r="A21" s="38">
        <v>3</v>
      </c>
      <c r="B21" s="39" t="s">
        <v>54</v>
      </c>
      <c r="C21" s="38" t="s">
        <v>21</v>
      </c>
      <c r="D21" s="38" t="s">
        <v>22</v>
      </c>
      <c r="E21" s="44" t="s">
        <v>61</v>
      </c>
      <c r="F21" s="55" t="s">
        <v>69</v>
      </c>
      <c r="G21" s="45" t="s">
        <v>53</v>
      </c>
      <c r="H21" s="38" t="s">
        <v>47</v>
      </c>
      <c r="I21" s="42">
        <v>3.94</v>
      </c>
      <c r="J21" s="42">
        <v>17697</v>
      </c>
      <c r="K21" s="43">
        <f t="shared" si="0"/>
        <v>69726.18</v>
      </c>
      <c r="L21" s="24">
        <v>0</v>
      </c>
      <c r="M21" s="23">
        <v>30</v>
      </c>
      <c r="N21" s="26">
        <v>1</v>
      </c>
      <c r="O21" s="25">
        <f t="shared" si="1"/>
        <v>69726.18</v>
      </c>
      <c r="P21" s="57">
        <v>1.25</v>
      </c>
      <c r="Q21" s="26"/>
      <c r="R21" s="24"/>
      <c r="S21" s="23"/>
      <c r="T21" s="24"/>
      <c r="U21" s="24"/>
      <c r="V21" s="25"/>
      <c r="W21" s="24"/>
      <c r="X21" s="24"/>
      <c r="Y21" s="25"/>
      <c r="Z21" s="25">
        <f t="shared" si="2"/>
        <v>0</v>
      </c>
      <c r="AA21" s="10">
        <f t="shared" si="3"/>
        <v>87157.72499999999</v>
      </c>
      <c r="AB21" s="10">
        <f t="shared" si="4"/>
        <v>8715.7725</v>
      </c>
      <c r="AC21" s="25">
        <f t="shared" si="5"/>
        <v>95873.4975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</row>
    <row r="22" spans="1:171" ht="59.25" customHeight="1">
      <c r="A22" s="38">
        <v>4</v>
      </c>
      <c r="B22" s="42" t="s">
        <v>50</v>
      </c>
      <c r="C22" s="38" t="s">
        <v>21</v>
      </c>
      <c r="D22" s="38" t="s">
        <v>22</v>
      </c>
      <c r="E22" s="44" t="s">
        <v>63</v>
      </c>
      <c r="F22" s="54" t="s">
        <v>57</v>
      </c>
      <c r="G22" s="45" t="s">
        <v>51</v>
      </c>
      <c r="H22" s="38" t="s">
        <v>46</v>
      </c>
      <c r="I22" s="42">
        <v>4.23</v>
      </c>
      <c r="J22" s="42">
        <v>17697</v>
      </c>
      <c r="K22" s="43">
        <f t="shared" si="0"/>
        <v>74858.31000000001</v>
      </c>
      <c r="L22" s="1">
        <v>0</v>
      </c>
      <c r="M22" s="2">
        <v>30</v>
      </c>
      <c r="N22" s="6">
        <v>1</v>
      </c>
      <c r="O22" s="10">
        <f t="shared" si="1"/>
        <v>74858.31000000001</v>
      </c>
      <c r="P22" s="57">
        <v>1.25</v>
      </c>
      <c r="Q22" s="6"/>
      <c r="R22" s="1"/>
      <c r="S22" s="2"/>
      <c r="T22" s="2"/>
      <c r="U22" s="2"/>
      <c r="V22" s="10"/>
      <c r="W22" s="2"/>
      <c r="X22" s="2"/>
      <c r="Y22" s="10"/>
      <c r="Z22" s="10">
        <f t="shared" si="2"/>
        <v>0</v>
      </c>
      <c r="AA22" s="10">
        <f t="shared" si="3"/>
        <v>93572.88750000001</v>
      </c>
      <c r="AB22" s="10">
        <f t="shared" si="4"/>
        <v>9357.288750000002</v>
      </c>
      <c r="AC22" s="10">
        <f t="shared" si="5"/>
        <v>102930.17625000002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</row>
    <row r="23" spans="1:171" s="28" customFormat="1" ht="59.25" customHeight="1">
      <c r="A23" s="38">
        <v>5</v>
      </c>
      <c r="B23" s="42" t="s">
        <v>52</v>
      </c>
      <c r="C23" s="38" t="s">
        <v>21</v>
      </c>
      <c r="D23" s="46" t="s">
        <v>58</v>
      </c>
      <c r="E23" s="44" t="s">
        <v>62</v>
      </c>
      <c r="F23" s="55" t="s">
        <v>67</v>
      </c>
      <c r="G23" s="45" t="s">
        <v>53</v>
      </c>
      <c r="H23" s="38" t="s">
        <v>56</v>
      </c>
      <c r="I23" s="42">
        <v>3.65</v>
      </c>
      <c r="J23" s="42">
        <v>17697</v>
      </c>
      <c r="K23" s="43">
        <f t="shared" si="0"/>
        <v>64594.049999999996</v>
      </c>
      <c r="L23" s="24">
        <v>0</v>
      </c>
      <c r="M23" s="23">
        <v>30</v>
      </c>
      <c r="N23" s="26">
        <v>1</v>
      </c>
      <c r="O23" s="25">
        <f t="shared" si="1"/>
        <v>64594.049999999996</v>
      </c>
      <c r="P23" s="57">
        <v>1.25</v>
      </c>
      <c r="Q23" s="26"/>
      <c r="R23" s="24"/>
      <c r="S23" s="23"/>
      <c r="T23" s="23"/>
      <c r="U23" s="23"/>
      <c r="V23" s="25"/>
      <c r="W23" s="23"/>
      <c r="X23" s="23"/>
      <c r="Y23" s="25"/>
      <c r="Z23" s="25">
        <f t="shared" si="2"/>
        <v>0</v>
      </c>
      <c r="AA23" s="10">
        <f t="shared" si="3"/>
        <v>80742.5625</v>
      </c>
      <c r="AB23" s="10">
        <f t="shared" si="4"/>
        <v>8074.25625</v>
      </c>
      <c r="AC23" s="25">
        <f t="shared" si="5"/>
        <v>88816.81875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</row>
    <row r="24" spans="1:171" ht="62.25" customHeight="1">
      <c r="A24" s="38">
        <v>6</v>
      </c>
      <c r="B24" s="42" t="s">
        <v>31</v>
      </c>
      <c r="C24" s="38" t="s">
        <v>21</v>
      </c>
      <c r="D24" s="38" t="s">
        <v>22</v>
      </c>
      <c r="E24" s="44" t="s">
        <v>64</v>
      </c>
      <c r="F24" s="54" t="s">
        <v>68</v>
      </c>
      <c r="G24" s="45" t="s">
        <v>34</v>
      </c>
      <c r="H24" s="38" t="s">
        <v>48</v>
      </c>
      <c r="I24" s="42">
        <v>4.75</v>
      </c>
      <c r="J24" s="42">
        <v>17697</v>
      </c>
      <c r="K24" s="43">
        <f t="shared" si="0"/>
        <v>84060.75</v>
      </c>
      <c r="L24" s="1">
        <v>0</v>
      </c>
      <c r="M24" s="2">
        <v>30</v>
      </c>
      <c r="N24" s="6">
        <v>1</v>
      </c>
      <c r="O24" s="10">
        <f t="shared" si="1"/>
        <v>84060.75</v>
      </c>
      <c r="P24" s="57">
        <v>1.25</v>
      </c>
      <c r="Q24" s="6"/>
      <c r="R24" s="1"/>
      <c r="S24" s="2"/>
      <c r="T24" s="2"/>
      <c r="U24" s="2"/>
      <c r="V24" s="10"/>
      <c r="W24" s="2"/>
      <c r="X24" s="2"/>
      <c r="Y24" s="10"/>
      <c r="Z24" s="10">
        <f t="shared" si="2"/>
        <v>0</v>
      </c>
      <c r="AA24" s="10">
        <f t="shared" si="3"/>
        <v>105075.9375</v>
      </c>
      <c r="AB24" s="10">
        <f t="shared" si="4"/>
        <v>10507.59375</v>
      </c>
      <c r="AC24" s="10">
        <f t="shared" si="5"/>
        <v>115583.53125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</row>
    <row r="25" spans="1:171" ht="12.75">
      <c r="A25" s="38"/>
      <c r="B25" s="47" t="s">
        <v>23</v>
      </c>
      <c r="C25" s="48" t="s">
        <v>24</v>
      </c>
      <c r="D25" s="48" t="s">
        <v>24</v>
      </c>
      <c r="E25" s="48" t="s">
        <v>24</v>
      </c>
      <c r="F25" s="48" t="s">
        <v>24</v>
      </c>
      <c r="G25" s="48" t="s">
        <v>24</v>
      </c>
      <c r="H25" s="48" t="s">
        <v>24</v>
      </c>
      <c r="I25" s="48" t="s">
        <v>24</v>
      </c>
      <c r="J25" s="48" t="s">
        <v>24</v>
      </c>
      <c r="K25" s="48">
        <f>K19+K20+K21+K22+K23+K24</f>
        <v>447557.13</v>
      </c>
      <c r="L25" s="5">
        <f>L19+L20+L21+L22+L23+L24</f>
        <v>0</v>
      </c>
      <c r="M25" s="5">
        <f>M19+M20+M21+M22+M23+M24</f>
        <v>180</v>
      </c>
      <c r="N25" s="5">
        <f>N19+N20+N21+N22+N23+N24</f>
        <v>6</v>
      </c>
      <c r="O25" s="11">
        <f>O19+O20+O21+O22+O23+O24</f>
        <v>447557.13</v>
      </c>
      <c r="P25" s="11"/>
      <c r="Q25" s="9" t="s">
        <v>24</v>
      </c>
      <c r="R25" s="5" t="s">
        <v>24</v>
      </c>
      <c r="S25" s="5">
        <f>SUM(S19:S24)</f>
        <v>0</v>
      </c>
      <c r="T25" s="5"/>
      <c r="U25" s="5"/>
      <c r="V25" s="11">
        <f>SUM(V20:V24)</f>
        <v>0</v>
      </c>
      <c r="W25" s="11"/>
      <c r="X25" s="11"/>
      <c r="Y25" s="11">
        <f>SUM(Y20:Y24)</f>
        <v>0</v>
      </c>
      <c r="Z25" s="11">
        <f>SUM(Z19:Z24)</f>
        <v>0</v>
      </c>
      <c r="AA25" s="11">
        <f>SUM(AA19:AA24)</f>
        <v>559446.4125</v>
      </c>
      <c r="AB25" s="11">
        <f>SUM(AB19:AB24)</f>
        <v>55944.64125</v>
      </c>
      <c r="AC25" s="11">
        <f>SUM(AC19:AC24)</f>
        <v>615391.05375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</row>
    <row r="26" spans="1:17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</row>
    <row r="27" spans="1:17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</row>
    <row r="28" spans="1:17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</row>
    <row r="29" spans="1:171" ht="12.75">
      <c r="A29" s="31"/>
      <c r="B29" s="31"/>
      <c r="C29" s="31"/>
      <c r="D29" s="94"/>
      <c r="E29" s="94"/>
      <c r="F29" s="94"/>
      <c r="G29" s="94"/>
      <c r="H29" s="94"/>
      <c r="I29" s="94"/>
      <c r="J29" s="94"/>
      <c r="K29" s="9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</row>
    <row r="30" spans="1:171" ht="12.75">
      <c r="A30" s="31"/>
      <c r="B30" s="31"/>
      <c r="C30" s="31"/>
      <c r="D30" s="31"/>
      <c r="E30" s="31"/>
      <c r="F30" s="112"/>
      <c r="G30" s="112"/>
      <c r="H30" s="112"/>
      <c r="I30" s="112"/>
      <c r="J30" s="112"/>
      <c r="K30" s="11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</row>
    <row r="31" spans="1:171" ht="12.75">
      <c r="A31" s="31"/>
      <c r="B31" s="17" t="s">
        <v>36</v>
      </c>
      <c r="C31" s="49"/>
      <c r="D31" s="49"/>
      <c r="E31" s="17" t="s">
        <v>55</v>
      </c>
      <c r="F31" s="17"/>
      <c r="G31" s="17"/>
      <c r="H31" s="31"/>
      <c r="I31" s="31"/>
      <c r="J31" s="31"/>
      <c r="K31" s="31"/>
      <c r="L31" s="4"/>
      <c r="M31" s="4"/>
      <c r="N31" s="4"/>
      <c r="O31" s="22">
        <f>8068.286+3531.225+429.046</f>
        <v>12028.557</v>
      </c>
      <c r="P31" s="22"/>
      <c r="Q31" s="22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</row>
    <row r="32" spans="1:171" ht="12.75">
      <c r="A32" s="31"/>
      <c r="B32" s="17" t="s">
        <v>37</v>
      </c>
      <c r="C32" s="50"/>
      <c r="D32" s="51"/>
      <c r="E32" s="52" t="s">
        <v>71</v>
      </c>
      <c r="F32" s="52"/>
      <c r="G32" s="52"/>
      <c r="H32" s="52"/>
      <c r="I32" s="52"/>
      <c r="J32" s="52"/>
      <c r="K32" s="52"/>
      <c r="L32" s="4"/>
      <c r="M32" s="4"/>
      <c r="N32" s="4"/>
      <c r="O32" s="22"/>
      <c r="P32" s="22"/>
      <c r="Q32" s="22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</row>
    <row r="33" spans="1:171" ht="12.75">
      <c r="A33" s="31"/>
      <c r="B33" s="17" t="s">
        <v>38</v>
      </c>
      <c r="C33" s="50"/>
      <c r="D33" s="50"/>
      <c r="E33" s="17" t="s">
        <v>42</v>
      </c>
      <c r="F33" s="53"/>
      <c r="G33" s="53"/>
      <c r="H33" s="112"/>
      <c r="I33" s="112"/>
      <c r="J33" s="112"/>
      <c r="K33" s="112"/>
      <c r="L33" s="4"/>
      <c r="M33" s="4"/>
      <c r="N33" s="4"/>
      <c r="O33" s="22">
        <f>O31*12</f>
        <v>144342.684</v>
      </c>
      <c r="P33" s="22"/>
      <c r="Q33" s="2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</row>
    <row r="34" spans="1:171" ht="12.75">
      <c r="A34" s="31"/>
      <c r="B34" s="17"/>
      <c r="C34" s="17"/>
      <c r="D34" s="17"/>
      <c r="E34" s="17"/>
      <c r="F34" s="17"/>
      <c r="G34" s="17"/>
      <c r="H34" s="31"/>
      <c r="I34" s="31"/>
      <c r="J34" s="31"/>
      <c r="K34" s="3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1" ht="12.75">
      <c r="A35" s="4"/>
      <c r="B35" s="4"/>
      <c r="C35" s="4"/>
      <c r="D35" s="113"/>
      <c r="E35" s="113"/>
      <c r="F35" s="113"/>
      <c r="G35" s="113"/>
      <c r="H35" s="113"/>
      <c r="I35" s="113"/>
      <c r="J35" s="113"/>
      <c r="K35" s="11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1" ht="12.75">
      <c r="A36" s="4"/>
      <c r="B36" s="4"/>
      <c r="C36" s="4"/>
      <c r="D36" s="4"/>
      <c r="E36" s="4"/>
      <c r="F36" s="105"/>
      <c r="G36" s="105"/>
      <c r="H36" s="105"/>
      <c r="I36" s="105"/>
      <c r="J36" s="105"/>
      <c r="K36" s="10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1" ht="12.75">
      <c r="A37" s="4"/>
      <c r="B37" s="4"/>
      <c r="C37" s="4"/>
      <c r="D37" s="4"/>
      <c r="E37" s="4"/>
      <c r="F37" s="4"/>
      <c r="G37" s="4"/>
      <c r="H37" s="4"/>
      <c r="I37" s="2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</row>
    <row r="38" spans="1:171" ht="12.75">
      <c r="A38" s="4"/>
      <c r="B38" s="4"/>
      <c r="C38" s="4"/>
      <c r="D38" s="4"/>
      <c r="E38" s="4"/>
      <c r="F38" s="4"/>
      <c r="G38" s="4"/>
      <c r="H38" s="4"/>
      <c r="I38" s="2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</row>
    <row r="39" spans="1:171" ht="12.75">
      <c r="A39" s="4"/>
      <c r="B39" s="4"/>
      <c r="C39" s="4"/>
      <c r="D39" s="4"/>
      <c r="E39" s="4"/>
      <c r="F39" s="4"/>
      <c r="G39" s="4"/>
      <c r="H39" s="4"/>
      <c r="I39" s="2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</row>
    <row r="40" spans="1:171" ht="12.75">
      <c r="A40" s="4"/>
      <c r="B40" s="4"/>
      <c r="C40" s="4"/>
      <c r="D40" s="4"/>
      <c r="E40" s="4"/>
      <c r="F40" s="4"/>
      <c r="G40" s="4"/>
      <c r="H40" s="4"/>
      <c r="I40" s="2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</row>
    <row r="41" spans="1:171" ht="12.75">
      <c r="A41" s="4"/>
      <c r="B41" s="4"/>
      <c r="C41" s="4"/>
      <c r="D41" s="4"/>
      <c r="E41" s="4"/>
      <c r="F41" s="4"/>
      <c r="G41" s="4"/>
      <c r="H41" s="4"/>
      <c r="I41" s="2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</row>
    <row r="42" spans="1:171" ht="12.75">
      <c r="A42" s="4"/>
      <c r="B42" s="4"/>
      <c r="C42" s="4"/>
      <c r="D42" s="4"/>
      <c r="E42" s="4"/>
      <c r="F42" s="4"/>
      <c r="G42" s="4"/>
      <c r="H42" s="4"/>
      <c r="I42" s="2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</row>
    <row r="43" spans="1:171" ht="12.75">
      <c r="A43" s="4"/>
      <c r="B43" s="4"/>
      <c r="C43" s="4"/>
      <c r="D43" s="4"/>
      <c r="E43" s="4"/>
      <c r="F43" s="4"/>
      <c r="G43" s="4"/>
      <c r="H43" s="4"/>
      <c r="I43" s="2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</row>
    <row r="44" spans="1:171" ht="12.75">
      <c r="A44" s="4"/>
      <c r="B44" s="4"/>
      <c r="C44" s="4"/>
      <c r="D44" s="4"/>
      <c r="E44" s="4"/>
      <c r="F44" s="4"/>
      <c r="G44" s="4"/>
      <c r="H44" s="4"/>
      <c r="I44" s="2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</row>
    <row r="45" spans="1:171" ht="12.75">
      <c r="A45" s="4"/>
      <c r="B45" s="4"/>
      <c r="C45" s="4"/>
      <c r="D45" s="4"/>
      <c r="E45" s="4"/>
      <c r="F45" s="4"/>
      <c r="G45" s="4"/>
      <c r="H45" s="4"/>
      <c r="I45" s="2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</row>
    <row r="46" spans="1:171" ht="12.75">
      <c r="A46" s="4"/>
      <c r="B46" s="4"/>
      <c r="C46" s="4"/>
      <c r="D46" s="4"/>
      <c r="E46" s="4"/>
      <c r="F46" s="4"/>
      <c r="G46" s="4"/>
      <c r="H46" s="4"/>
      <c r="I46" s="2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</row>
    <row r="47" spans="1:171" ht="12.75">
      <c r="A47" s="4"/>
      <c r="B47" s="4"/>
      <c r="C47" s="4"/>
      <c r="D47" s="4"/>
      <c r="E47" s="4"/>
      <c r="F47" s="4"/>
      <c r="G47" s="4"/>
      <c r="H47" s="4"/>
      <c r="I47" s="2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</row>
    <row r="48" spans="1:171" ht="12.75">
      <c r="A48" s="4"/>
      <c r="B48" s="4"/>
      <c r="C48" s="4"/>
      <c r="D48" s="4"/>
      <c r="E48" s="4"/>
      <c r="F48" s="4"/>
      <c r="G48" s="4"/>
      <c r="H48" s="4"/>
      <c r="I48" s="2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</row>
    <row r="49" spans="1:171" ht="12.75">
      <c r="A49" s="4"/>
      <c r="B49" s="4"/>
      <c r="C49" s="4"/>
      <c r="D49" s="4"/>
      <c r="E49" s="4"/>
      <c r="F49" s="4"/>
      <c r="G49" s="4"/>
      <c r="H49" s="4"/>
      <c r="I49" s="2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</row>
    <row r="50" spans="1:30" ht="12.75">
      <c r="A50" s="4"/>
      <c r="B50" s="4"/>
      <c r="C50" s="4"/>
      <c r="D50" s="4"/>
      <c r="E50" s="4"/>
      <c r="F50" s="4"/>
      <c r="G50" s="4"/>
      <c r="H50" s="4"/>
      <c r="I50" s="2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</sheetData>
  <sheetProtection/>
  <mergeCells count="33">
    <mergeCell ref="H33:K33"/>
    <mergeCell ref="D35:K35"/>
    <mergeCell ref="F36:G36"/>
    <mergeCell ref="H36:K36"/>
    <mergeCell ref="Z16:Z17"/>
    <mergeCell ref="AA16:AA17"/>
    <mergeCell ref="W16:Y16"/>
    <mergeCell ref="G16:G17"/>
    <mergeCell ref="H16:H17"/>
    <mergeCell ref="I16:I17"/>
    <mergeCell ref="F30:G30"/>
    <mergeCell ref="H30:K30"/>
    <mergeCell ref="M16:M17"/>
    <mergeCell ref="N16:N17"/>
    <mergeCell ref="O16:O17"/>
    <mergeCell ref="Q16:S16"/>
    <mergeCell ref="AB16:AB17"/>
    <mergeCell ref="AC16:AC17"/>
    <mergeCell ref="D29:K29"/>
    <mergeCell ref="T16:V16"/>
    <mergeCell ref="J16:J17"/>
    <mergeCell ref="K16:K17"/>
    <mergeCell ref="L16:L17"/>
    <mergeCell ref="M2:Q2"/>
    <mergeCell ref="M4:AA4"/>
    <mergeCell ref="A7:E7"/>
    <mergeCell ref="G9:K9"/>
    <mergeCell ref="A16:A17"/>
    <mergeCell ref="B16:B17"/>
    <mergeCell ref="C16:C17"/>
    <mergeCell ref="D16:D17"/>
    <mergeCell ref="E16:E17"/>
    <mergeCell ref="F16:F17"/>
  </mergeCells>
  <printOptions/>
  <pageMargins left="0" right="0" top="0" bottom="0" header="0" footer="0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N50"/>
  <sheetViews>
    <sheetView view="pageBreakPreview" zoomScale="85" zoomScaleNormal="70" zoomScaleSheetLayoutView="85" zoomScalePageLayoutView="0" workbookViewId="0" topLeftCell="A10">
      <selection activeCell="B10" sqref="B1:B16384"/>
    </sheetView>
  </sheetViews>
  <sheetFormatPr defaultColWidth="9.140625" defaultRowHeight="12.75"/>
  <cols>
    <col min="1" max="1" width="5.00390625" style="0" customWidth="1"/>
    <col min="2" max="2" width="18.57421875" style="0" hidden="1" customWidth="1"/>
    <col min="3" max="3" width="11.8515625" style="0" customWidth="1"/>
    <col min="4" max="4" width="9.28125" style="0" customWidth="1"/>
    <col min="5" max="5" width="27.00390625" style="0" customWidth="1"/>
    <col min="7" max="7" width="9.00390625" style="0" customWidth="1"/>
    <col min="8" max="8" width="8.421875" style="0" customWidth="1"/>
    <col min="9" max="9" width="6.28125" style="30" customWidth="1"/>
    <col min="10" max="10" width="7.7109375" style="0" customWidth="1"/>
    <col min="11" max="11" width="9.421875" style="0" customWidth="1"/>
    <col min="12" max="12" width="6.140625" style="0" customWidth="1"/>
    <col min="13" max="13" width="8.00390625" style="0" customWidth="1"/>
    <col min="14" max="14" width="5.28125" style="0" customWidth="1"/>
    <col min="15" max="15" width="10.28125" style="0" customWidth="1"/>
    <col min="16" max="16" width="5.421875" style="0" customWidth="1"/>
    <col min="17" max="17" width="4.421875" style="0" customWidth="1"/>
    <col min="18" max="18" width="5.57421875" style="0" customWidth="1"/>
    <col min="19" max="19" width="4.28125" style="0" hidden="1" customWidth="1"/>
    <col min="20" max="20" width="5.421875" style="0" hidden="1" customWidth="1"/>
    <col min="21" max="21" width="7.140625" style="0" hidden="1" customWidth="1"/>
    <col min="22" max="22" width="5.140625" style="0" hidden="1" customWidth="1"/>
    <col min="23" max="23" width="5.421875" style="0" hidden="1" customWidth="1"/>
    <col min="24" max="24" width="8.140625" style="0" hidden="1" customWidth="1"/>
    <col min="25" max="25" width="7.140625" style="0" customWidth="1"/>
    <col min="26" max="26" width="8.7109375" style="0" customWidth="1"/>
    <col min="27" max="27" width="7.140625" style="0" customWidth="1"/>
    <col min="28" max="28" width="9.8515625" style="0" customWidth="1"/>
  </cols>
  <sheetData>
    <row r="1" spans="1:17" ht="88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4"/>
      <c r="M1" s="4"/>
      <c r="N1" s="4"/>
      <c r="O1" s="4"/>
      <c r="P1" s="4"/>
      <c r="Q1" s="4"/>
    </row>
    <row r="2" spans="1:22" ht="15.75">
      <c r="A2" s="15"/>
      <c r="B2" s="15"/>
      <c r="C2" s="15"/>
      <c r="D2" s="15"/>
      <c r="E2" s="15"/>
      <c r="F2" s="15"/>
      <c r="G2" s="16"/>
      <c r="H2" s="17"/>
      <c r="I2" s="15"/>
      <c r="J2" s="15"/>
      <c r="K2" s="15"/>
      <c r="L2" s="18"/>
      <c r="M2" s="115" t="s">
        <v>32</v>
      </c>
      <c r="N2" s="115"/>
      <c r="O2" s="115"/>
      <c r="P2" s="115"/>
      <c r="Q2" s="15"/>
      <c r="R2" s="19"/>
      <c r="S2" s="19"/>
      <c r="T2" s="19"/>
      <c r="U2" s="19"/>
      <c r="V2" s="19"/>
    </row>
    <row r="3" spans="1:22" ht="15.75">
      <c r="A3" s="15"/>
      <c r="B3" s="15"/>
      <c r="C3" s="15"/>
      <c r="D3" s="15"/>
      <c r="E3" s="15"/>
      <c r="F3" s="15"/>
      <c r="G3" s="16"/>
      <c r="H3" s="17"/>
      <c r="I3" s="15"/>
      <c r="J3" s="15"/>
      <c r="K3" s="15"/>
      <c r="L3" s="18"/>
      <c r="M3" s="20" t="s">
        <v>35</v>
      </c>
      <c r="N3" s="20"/>
      <c r="O3" s="20"/>
      <c r="P3" s="20"/>
      <c r="Q3" s="15"/>
      <c r="R3" s="19"/>
      <c r="S3" s="19"/>
      <c r="T3" s="19"/>
      <c r="U3" s="19"/>
      <c r="V3" s="19"/>
    </row>
    <row r="4" spans="1:26" ht="15.75">
      <c r="A4" s="15"/>
      <c r="B4" s="15"/>
      <c r="C4" s="15"/>
      <c r="D4" s="15"/>
      <c r="E4" s="15"/>
      <c r="F4" s="15"/>
      <c r="G4" s="16"/>
      <c r="H4" s="17"/>
      <c r="I4" s="15"/>
      <c r="J4" s="15"/>
      <c r="K4" s="15"/>
      <c r="L4" s="18"/>
      <c r="M4" s="116" t="s">
        <v>33</v>
      </c>
      <c r="N4" s="116"/>
      <c r="O4" s="116"/>
      <c r="P4" s="116"/>
      <c r="Q4" s="116"/>
      <c r="R4" s="116"/>
      <c r="S4" s="116"/>
      <c r="T4" s="117"/>
      <c r="U4" s="117"/>
      <c r="V4" s="117"/>
      <c r="W4" s="117"/>
      <c r="X4" s="117"/>
      <c r="Y4" s="117"/>
      <c r="Z4" s="117"/>
    </row>
    <row r="5" spans="1:22" ht="15.75">
      <c r="A5" s="12"/>
      <c r="B5" s="15"/>
      <c r="C5" s="15"/>
      <c r="D5" s="15"/>
      <c r="E5" s="15"/>
      <c r="F5" s="15"/>
      <c r="G5" s="16"/>
      <c r="H5" s="15"/>
      <c r="I5" s="15"/>
      <c r="J5" s="15"/>
      <c r="K5" s="15"/>
      <c r="L5" s="18"/>
      <c r="M5" s="18"/>
      <c r="N5" s="18"/>
      <c r="O5" s="15"/>
      <c r="P5" s="15"/>
      <c r="Q5" s="15"/>
      <c r="R5" s="19"/>
      <c r="S5" s="19"/>
      <c r="T5" s="19"/>
      <c r="U5" s="19"/>
      <c r="V5" s="19"/>
    </row>
    <row r="6" spans="1:17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  <c r="N6" s="13"/>
      <c r="O6" s="13"/>
      <c r="P6" s="13"/>
      <c r="Q6" s="4"/>
    </row>
    <row r="7" spans="1:17" ht="12.75">
      <c r="A7" s="94"/>
      <c r="B7" s="94"/>
      <c r="C7" s="94"/>
      <c r="D7" s="94"/>
      <c r="E7" s="94"/>
      <c r="F7" s="31"/>
      <c r="G7" s="31"/>
      <c r="H7" s="31"/>
      <c r="I7" s="31"/>
      <c r="J7" s="31"/>
      <c r="K7" s="31"/>
      <c r="L7" s="13"/>
      <c r="M7" s="13"/>
      <c r="N7" s="13"/>
      <c r="O7" s="13"/>
      <c r="P7" s="13"/>
      <c r="Q7" s="4"/>
    </row>
    <row r="8" spans="1:17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4"/>
      <c r="M8" s="4"/>
      <c r="N8" s="4"/>
      <c r="O8" s="4"/>
      <c r="P8" s="4"/>
      <c r="Q8" s="4"/>
    </row>
    <row r="9" spans="1:21" ht="12.75">
      <c r="A9" s="32"/>
      <c r="B9" s="32"/>
      <c r="C9" s="32"/>
      <c r="D9" s="32"/>
      <c r="E9" s="33"/>
      <c r="F9" s="33"/>
      <c r="G9" s="95" t="s">
        <v>26</v>
      </c>
      <c r="H9" s="95"/>
      <c r="I9" s="95"/>
      <c r="J9" s="95"/>
      <c r="K9" s="95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.75">
      <c r="A10" s="32"/>
      <c r="B10" s="32"/>
      <c r="C10" s="32"/>
      <c r="D10" s="32"/>
      <c r="E10" s="33"/>
      <c r="F10" s="33"/>
      <c r="G10" s="33"/>
      <c r="H10" s="33"/>
      <c r="I10" s="33"/>
      <c r="J10" s="33"/>
      <c r="K10" s="33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7" ht="12.75">
      <c r="A11" s="32"/>
      <c r="B11" s="32"/>
      <c r="C11" s="32"/>
      <c r="D11" s="32"/>
      <c r="E11" s="34" t="s">
        <v>27</v>
      </c>
      <c r="F11" s="34"/>
      <c r="G11" s="34"/>
      <c r="H11" s="34"/>
      <c r="I11" s="34"/>
      <c r="J11" s="34"/>
      <c r="K11" s="3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1" ht="12.75">
      <c r="A12" s="32"/>
      <c r="B12" s="32"/>
      <c r="C12" s="32"/>
      <c r="D12" s="32"/>
      <c r="E12" s="33"/>
      <c r="F12" s="33"/>
      <c r="G12" s="33"/>
      <c r="H12" s="33"/>
      <c r="I12" s="33"/>
      <c r="J12" s="33"/>
      <c r="K12" s="33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32"/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32"/>
      <c r="B14" s="32"/>
      <c r="C14" s="32"/>
      <c r="D14" s="32"/>
      <c r="E14" s="33"/>
      <c r="F14" s="33"/>
      <c r="G14" s="35" t="s">
        <v>70</v>
      </c>
      <c r="H14" s="35"/>
      <c r="I14" s="35"/>
      <c r="J14" s="33"/>
      <c r="K14" s="33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11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70" ht="38.25" customHeight="1">
      <c r="A16" s="96" t="s">
        <v>0</v>
      </c>
      <c r="B16" s="96" t="s">
        <v>1</v>
      </c>
      <c r="C16" s="96" t="s">
        <v>2</v>
      </c>
      <c r="D16" s="98" t="s">
        <v>3</v>
      </c>
      <c r="E16" s="98" t="s">
        <v>4</v>
      </c>
      <c r="F16" s="98" t="s">
        <v>5</v>
      </c>
      <c r="G16" s="98" t="s">
        <v>6</v>
      </c>
      <c r="H16" s="98" t="s">
        <v>44</v>
      </c>
      <c r="I16" s="98" t="s">
        <v>7</v>
      </c>
      <c r="J16" s="96" t="s">
        <v>8</v>
      </c>
      <c r="K16" s="96" t="s">
        <v>9</v>
      </c>
      <c r="L16" s="100" t="s">
        <v>10</v>
      </c>
      <c r="M16" s="100" t="s">
        <v>25</v>
      </c>
      <c r="N16" s="100" t="s">
        <v>11</v>
      </c>
      <c r="O16" s="100" t="s">
        <v>12</v>
      </c>
      <c r="P16" s="106" t="s">
        <v>49</v>
      </c>
      <c r="Q16" s="107"/>
      <c r="R16" s="108"/>
      <c r="S16" s="106" t="s">
        <v>16</v>
      </c>
      <c r="T16" s="107"/>
      <c r="U16" s="108"/>
      <c r="V16" s="106"/>
      <c r="W16" s="107"/>
      <c r="X16" s="108"/>
      <c r="Y16" s="100" t="s">
        <v>18</v>
      </c>
      <c r="Z16" s="100" t="s">
        <v>39</v>
      </c>
      <c r="AA16" s="111">
        <v>0.1</v>
      </c>
      <c r="AB16" s="114" t="s">
        <v>19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</row>
    <row r="17" spans="1:170" ht="42.75" customHeight="1">
      <c r="A17" s="97"/>
      <c r="B17" s="97"/>
      <c r="C17" s="97"/>
      <c r="D17" s="99"/>
      <c r="E17" s="99"/>
      <c r="F17" s="99"/>
      <c r="G17" s="99"/>
      <c r="H17" s="99"/>
      <c r="I17" s="99"/>
      <c r="J17" s="97"/>
      <c r="K17" s="97"/>
      <c r="L17" s="101"/>
      <c r="M17" s="101"/>
      <c r="N17" s="101"/>
      <c r="O17" s="101"/>
      <c r="P17" s="8" t="s">
        <v>13</v>
      </c>
      <c r="Q17" s="8" t="s">
        <v>14</v>
      </c>
      <c r="R17" s="8" t="s">
        <v>15</v>
      </c>
      <c r="S17" s="8" t="s">
        <v>17</v>
      </c>
      <c r="T17" s="8" t="s">
        <v>14</v>
      </c>
      <c r="U17" s="8" t="s">
        <v>15</v>
      </c>
      <c r="V17" s="8" t="s">
        <v>17</v>
      </c>
      <c r="W17" s="8" t="s">
        <v>14</v>
      </c>
      <c r="X17" s="8" t="s">
        <v>15</v>
      </c>
      <c r="Y17" s="101"/>
      <c r="Z17" s="101"/>
      <c r="AA17" s="101"/>
      <c r="AB17" s="11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</row>
    <row r="18" spans="1:170" ht="15" customHeight="1">
      <c r="A18" s="36"/>
      <c r="B18" s="36">
        <v>2</v>
      </c>
      <c r="C18" s="36">
        <v>3</v>
      </c>
      <c r="D18" s="36">
        <v>4</v>
      </c>
      <c r="E18" s="37">
        <v>5</v>
      </c>
      <c r="F18" s="37">
        <v>6</v>
      </c>
      <c r="G18" s="37">
        <v>7</v>
      </c>
      <c r="H18" s="37">
        <v>8</v>
      </c>
      <c r="I18" s="37">
        <v>9</v>
      </c>
      <c r="J18" s="36">
        <v>10</v>
      </c>
      <c r="K18" s="36">
        <v>11</v>
      </c>
      <c r="L18" s="7">
        <v>12</v>
      </c>
      <c r="M18" s="7">
        <v>13</v>
      </c>
      <c r="N18" s="7">
        <v>14</v>
      </c>
      <c r="O18" s="7">
        <v>15</v>
      </c>
      <c r="P18" s="3">
        <v>16</v>
      </c>
      <c r="Q18" s="3">
        <v>17</v>
      </c>
      <c r="R18" s="3">
        <v>18</v>
      </c>
      <c r="S18" s="3">
        <v>19</v>
      </c>
      <c r="T18" s="3">
        <v>20</v>
      </c>
      <c r="U18" s="3">
        <v>21</v>
      </c>
      <c r="V18" s="3">
        <v>22</v>
      </c>
      <c r="W18" s="3">
        <v>23</v>
      </c>
      <c r="X18" s="3">
        <v>24</v>
      </c>
      <c r="Y18" s="3">
        <v>19</v>
      </c>
      <c r="Z18" s="3">
        <v>20</v>
      </c>
      <c r="AA18" s="3">
        <v>21</v>
      </c>
      <c r="AB18" s="3">
        <v>22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</row>
    <row r="19" spans="1:170" ht="80.25" customHeight="1">
      <c r="A19" s="38">
        <v>1</v>
      </c>
      <c r="B19" s="39" t="s">
        <v>43</v>
      </c>
      <c r="C19" s="38" t="s">
        <v>21</v>
      </c>
      <c r="D19" s="38" t="s">
        <v>22</v>
      </c>
      <c r="E19" s="40" t="s">
        <v>59</v>
      </c>
      <c r="F19" s="54" t="s">
        <v>65</v>
      </c>
      <c r="G19" s="41" t="s">
        <v>30</v>
      </c>
      <c r="H19" s="38" t="s">
        <v>45</v>
      </c>
      <c r="I19" s="42">
        <v>4.21</v>
      </c>
      <c r="J19" s="42">
        <v>17697</v>
      </c>
      <c r="K19" s="43">
        <f aca="true" t="shared" si="0" ref="K19:K24">J19*I19</f>
        <v>74504.37</v>
      </c>
      <c r="L19" s="1">
        <v>0</v>
      </c>
      <c r="M19" s="2">
        <v>30</v>
      </c>
      <c r="N19" s="6">
        <v>1</v>
      </c>
      <c r="O19" s="10">
        <f aca="true" t="shared" si="1" ref="O19:O24">K19</f>
        <v>74504.37</v>
      </c>
      <c r="P19" s="6"/>
      <c r="Q19" s="1"/>
      <c r="R19" s="2"/>
      <c r="S19" s="2"/>
      <c r="T19" s="2"/>
      <c r="U19" s="10"/>
      <c r="V19" s="2"/>
      <c r="W19" s="2"/>
      <c r="X19" s="10"/>
      <c r="Y19" s="10">
        <f aca="true" t="shared" si="2" ref="Y19:Y24">X19+U19</f>
        <v>0</v>
      </c>
      <c r="Z19" s="10">
        <f aca="true" t="shared" si="3" ref="Z19:Z24">Y19+O19</f>
        <v>74504.37</v>
      </c>
      <c r="AA19" s="10">
        <f aca="true" t="shared" si="4" ref="AA19:AA24">O19*10%</f>
        <v>7450.437</v>
      </c>
      <c r="AB19" s="10">
        <f aca="true" t="shared" si="5" ref="AB19:AB24">Z19+AA19</f>
        <v>81954.807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</row>
    <row r="20" spans="1:170" ht="48" customHeight="1">
      <c r="A20" s="38">
        <v>2</v>
      </c>
      <c r="B20" s="42" t="s">
        <v>20</v>
      </c>
      <c r="C20" s="38" t="s">
        <v>21</v>
      </c>
      <c r="D20" s="38" t="s">
        <v>22</v>
      </c>
      <c r="E20" s="44" t="s">
        <v>60</v>
      </c>
      <c r="F20" s="54" t="s">
        <v>66</v>
      </c>
      <c r="G20" s="45" t="s">
        <v>28</v>
      </c>
      <c r="H20" s="38" t="s">
        <v>46</v>
      </c>
      <c r="I20" s="42">
        <v>4.51</v>
      </c>
      <c r="J20" s="42">
        <v>17697</v>
      </c>
      <c r="K20" s="43">
        <f t="shared" si="0"/>
        <v>79813.47</v>
      </c>
      <c r="L20" s="1">
        <v>0</v>
      </c>
      <c r="M20" s="2">
        <v>30</v>
      </c>
      <c r="N20" s="6">
        <v>1</v>
      </c>
      <c r="O20" s="10">
        <f t="shared" si="1"/>
        <v>79813.47</v>
      </c>
      <c r="P20" s="6"/>
      <c r="Q20" s="1"/>
      <c r="R20" s="2"/>
      <c r="S20" s="2"/>
      <c r="T20" s="2"/>
      <c r="U20" s="10"/>
      <c r="V20" s="2"/>
      <c r="W20" s="2"/>
      <c r="X20" s="10"/>
      <c r="Y20" s="10">
        <f t="shared" si="2"/>
        <v>0</v>
      </c>
      <c r="Z20" s="10">
        <f t="shared" si="3"/>
        <v>79813.47</v>
      </c>
      <c r="AA20" s="10">
        <f t="shared" si="4"/>
        <v>7981.347000000001</v>
      </c>
      <c r="AB20" s="10">
        <f t="shared" si="5"/>
        <v>87794.817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</row>
    <row r="21" spans="1:170" s="28" customFormat="1" ht="42" customHeight="1">
      <c r="A21" s="38">
        <v>3</v>
      </c>
      <c r="B21" s="39" t="s">
        <v>54</v>
      </c>
      <c r="C21" s="38" t="s">
        <v>21</v>
      </c>
      <c r="D21" s="38" t="s">
        <v>22</v>
      </c>
      <c r="E21" s="44" t="s">
        <v>61</v>
      </c>
      <c r="F21" s="55" t="s">
        <v>69</v>
      </c>
      <c r="G21" s="45" t="s">
        <v>53</v>
      </c>
      <c r="H21" s="38" t="s">
        <v>47</v>
      </c>
      <c r="I21" s="42">
        <v>3.94</v>
      </c>
      <c r="J21" s="42">
        <v>17697</v>
      </c>
      <c r="K21" s="43">
        <f t="shared" si="0"/>
        <v>69726.18</v>
      </c>
      <c r="L21" s="24">
        <v>0</v>
      </c>
      <c r="M21" s="23">
        <v>30</v>
      </c>
      <c r="N21" s="26">
        <v>1</v>
      </c>
      <c r="O21" s="25">
        <f t="shared" si="1"/>
        <v>69726.18</v>
      </c>
      <c r="P21" s="26"/>
      <c r="Q21" s="24"/>
      <c r="R21" s="23"/>
      <c r="S21" s="24"/>
      <c r="T21" s="24"/>
      <c r="U21" s="25"/>
      <c r="V21" s="24"/>
      <c r="W21" s="24"/>
      <c r="X21" s="25"/>
      <c r="Y21" s="25">
        <f t="shared" si="2"/>
        <v>0</v>
      </c>
      <c r="Z21" s="25">
        <f t="shared" si="3"/>
        <v>69726.18</v>
      </c>
      <c r="AA21" s="25">
        <f t="shared" si="4"/>
        <v>6972.6179999999995</v>
      </c>
      <c r="AB21" s="25">
        <f t="shared" si="5"/>
        <v>76698.798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</row>
    <row r="22" spans="1:170" ht="59.25" customHeight="1">
      <c r="A22" s="38">
        <v>4</v>
      </c>
      <c r="B22" s="42" t="s">
        <v>50</v>
      </c>
      <c r="C22" s="38" t="s">
        <v>21</v>
      </c>
      <c r="D22" s="38" t="s">
        <v>22</v>
      </c>
      <c r="E22" s="44" t="s">
        <v>63</v>
      </c>
      <c r="F22" s="54" t="s">
        <v>57</v>
      </c>
      <c r="G22" s="45" t="s">
        <v>51</v>
      </c>
      <c r="H22" s="38" t="s">
        <v>46</v>
      </c>
      <c r="I22" s="42">
        <v>4.23</v>
      </c>
      <c r="J22" s="42">
        <v>17697</v>
      </c>
      <c r="K22" s="43">
        <f t="shared" si="0"/>
        <v>74858.31000000001</v>
      </c>
      <c r="L22" s="1">
        <v>0</v>
      </c>
      <c r="M22" s="2">
        <v>30</v>
      </c>
      <c r="N22" s="6">
        <v>1</v>
      </c>
      <c r="O22" s="10">
        <f t="shared" si="1"/>
        <v>74858.31000000001</v>
      </c>
      <c r="P22" s="6"/>
      <c r="Q22" s="1"/>
      <c r="R22" s="2"/>
      <c r="S22" s="2"/>
      <c r="T22" s="2"/>
      <c r="U22" s="10"/>
      <c r="V22" s="2"/>
      <c r="W22" s="2"/>
      <c r="X22" s="10"/>
      <c r="Y22" s="10">
        <f t="shared" si="2"/>
        <v>0</v>
      </c>
      <c r="Z22" s="10">
        <f t="shared" si="3"/>
        <v>74858.31000000001</v>
      </c>
      <c r="AA22" s="10">
        <f t="shared" si="4"/>
        <v>7485.831000000002</v>
      </c>
      <c r="AB22" s="10">
        <f t="shared" si="5"/>
        <v>82344.14100000002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</row>
    <row r="23" spans="1:170" s="28" customFormat="1" ht="59.25" customHeight="1">
      <c r="A23" s="38">
        <v>5</v>
      </c>
      <c r="B23" s="42" t="s">
        <v>52</v>
      </c>
      <c r="C23" s="38" t="s">
        <v>21</v>
      </c>
      <c r="D23" s="46" t="s">
        <v>58</v>
      </c>
      <c r="E23" s="44" t="s">
        <v>62</v>
      </c>
      <c r="F23" s="55" t="s">
        <v>67</v>
      </c>
      <c r="G23" s="45" t="s">
        <v>53</v>
      </c>
      <c r="H23" s="38" t="s">
        <v>56</v>
      </c>
      <c r="I23" s="42">
        <v>3.65</v>
      </c>
      <c r="J23" s="42">
        <v>17697</v>
      </c>
      <c r="K23" s="43">
        <f t="shared" si="0"/>
        <v>64594.049999999996</v>
      </c>
      <c r="L23" s="24">
        <v>0</v>
      </c>
      <c r="M23" s="23">
        <v>30</v>
      </c>
      <c r="N23" s="26">
        <v>1</v>
      </c>
      <c r="O23" s="25">
        <f t="shared" si="1"/>
        <v>64594.049999999996</v>
      </c>
      <c r="P23" s="26"/>
      <c r="Q23" s="24"/>
      <c r="R23" s="23"/>
      <c r="S23" s="23"/>
      <c r="T23" s="23"/>
      <c r="U23" s="25"/>
      <c r="V23" s="23"/>
      <c r="W23" s="23"/>
      <c r="X23" s="25"/>
      <c r="Y23" s="25">
        <f t="shared" si="2"/>
        <v>0</v>
      </c>
      <c r="Z23" s="25">
        <f t="shared" si="3"/>
        <v>64594.049999999996</v>
      </c>
      <c r="AA23" s="25">
        <f t="shared" si="4"/>
        <v>6459.405</v>
      </c>
      <c r="AB23" s="25">
        <f t="shared" si="5"/>
        <v>71053.455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</row>
    <row r="24" spans="1:170" ht="62.25" customHeight="1">
      <c r="A24" s="38">
        <v>6</v>
      </c>
      <c r="B24" s="42" t="s">
        <v>31</v>
      </c>
      <c r="C24" s="38" t="s">
        <v>21</v>
      </c>
      <c r="D24" s="38" t="s">
        <v>22</v>
      </c>
      <c r="E24" s="44" t="s">
        <v>64</v>
      </c>
      <c r="F24" s="54" t="s">
        <v>68</v>
      </c>
      <c r="G24" s="45" t="s">
        <v>34</v>
      </c>
      <c r="H24" s="38" t="s">
        <v>48</v>
      </c>
      <c r="I24" s="42">
        <v>4.75</v>
      </c>
      <c r="J24" s="42">
        <v>17697</v>
      </c>
      <c r="K24" s="43">
        <f t="shared" si="0"/>
        <v>84060.75</v>
      </c>
      <c r="L24" s="1">
        <v>0</v>
      </c>
      <c r="M24" s="2">
        <v>30</v>
      </c>
      <c r="N24" s="6">
        <v>1</v>
      </c>
      <c r="O24" s="10">
        <f t="shared" si="1"/>
        <v>84060.75</v>
      </c>
      <c r="P24" s="6"/>
      <c r="Q24" s="1"/>
      <c r="R24" s="2"/>
      <c r="S24" s="2"/>
      <c r="T24" s="2"/>
      <c r="U24" s="10"/>
      <c r="V24" s="2"/>
      <c r="W24" s="2"/>
      <c r="X24" s="10"/>
      <c r="Y24" s="10">
        <f t="shared" si="2"/>
        <v>0</v>
      </c>
      <c r="Z24" s="10">
        <f t="shared" si="3"/>
        <v>84060.75</v>
      </c>
      <c r="AA24" s="10">
        <f t="shared" si="4"/>
        <v>8406.075</v>
      </c>
      <c r="AB24" s="10">
        <f t="shared" si="5"/>
        <v>92466.825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</row>
    <row r="25" spans="1:170" ht="12.75">
      <c r="A25" s="38"/>
      <c r="B25" s="47" t="s">
        <v>23</v>
      </c>
      <c r="C25" s="48" t="s">
        <v>24</v>
      </c>
      <c r="D25" s="48" t="s">
        <v>24</v>
      </c>
      <c r="E25" s="48" t="s">
        <v>24</v>
      </c>
      <c r="F25" s="48" t="s">
        <v>24</v>
      </c>
      <c r="G25" s="48" t="s">
        <v>24</v>
      </c>
      <c r="H25" s="48" t="s">
        <v>24</v>
      </c>
      <c r="I25" s="48" t="s">
        <v>24</v>
      </c>
      <c r="J25" s="48" t="s">
        <v>24</v>
      </c>
      <c r="K25" s="48">
        <f>K19+K20+K21+K22+K23+K24</f>
        <v>447557.13</v>
      </c>
      <c r="L25" s="5">
        <f>L19+L20+L21+L22+L23+L24</f>
        <v>0</v>
      </c>
      <c r="M25" s="5">
        <f>M19+M20+M21+M22+M23+M24</f>
        <v>180</v>
      </c>
      <c r="N25" s="5">
        <f>N19+N20+N21+N22+N23+N24</f>
        <v>6</v>
      </c>
      <c r="O25" s="11">
        <f>O19+O20+O21+O22+O23+O24</f>
        <v>447557.13</v>
      </c>
      <c r="P25" s="9" t="s">
        <v>24</v>
      </c>
      <c r="Q25" s="5" t="s">
        <v>24</v>
      </c>
      <c r="R25" s="5">
        <f>SUM(R19:R24)</f>
        <v>0</v>
      </c>
      <c r="S25" s="5"/>
      <c r="T25" s="5"/>
      <c r="U25" s="11">
        <f>SUM(U20:U24)</f>
        <v>0</v>
      </c>
      <c r="V25" s="11"/>
      <c r="W25" s="11"/>
      <c r="X25" s="11">
        <f>SUM(X20:X24)</f>
        <v>0</v>
      </c>
      <c r="Y25" s="11">
        <f>SUM(Y19:Y24)</f>
        <v>0</v>
      </c>
      <c r="Z25" s="11">
        <f>SUM(Z19:Z24)</f>
        <v>447557.13</v>
      </c>
      <c r="AA25" s="11">
        <f>SUM(AA19:AA24)</f>
        <v>44755.713</v>
      </c>
      <c r="AB25" s="11">
        <f>SUM(AB19:AB24)</f>
        <v>492312.84300000005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</row>
    <row r="26" spans="1:170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</row>
    <row r="27" spans="1:170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</row>
    <row r="28" spans="1:170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</row>
    <row r="29" spans="1:170" ht="12.75">
      <c r="A29" s="31"/>
      <c r="B29" s="31"/>
      <c r="C29" s="31"/>
      <c r="D29" s="94"/>
      <c r="E29" s="94"/>
      <c r="F29" s="94"/>
      <c r="G29" s="94"/>
      <c r="H29" s="94"/>
      <c r="I29" s="94"/>
      <c r="J29" s="94"/>
      <c r="K29" s="9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</row>
    <row r="30" spans="1:170" ht="12.75">
      <c r="A30" s="31"/>
      <c r="B30" s="31"/>
      <c r="C30" s="31"/>
      <c r="D30" s="31"/>
      <c r="E30" s="31"/>
      <c r="F30" s="112"/>
      <c r="G30" s="112"/>
      <c r="H30" s="112"/>
      <c r="I30" s="112"/>
      <c r="J30" s="112"/>
      <c r="K30" s="11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</row>
    <row r="31" spans="1:170" ht="12.75">
      <c r="A31" s="31"/>
      <c r="B31" s="17" t="s">
        <v>36</v>
      </c>
      <c r="C31" s="49"/>
      <c r="D31" s="49"/>
      <c r="E31" s="17" t="s">
        <v>55</v>
      </c>
      <c r="F31" s="17"/>
      <c r="G31" s="17"/>
      <c r="H31" s="31"/>
      <c r="I31" s="31"/>
      <c r="J31" s="31"/>
      <c r="K31" s="31"/>
      <c r="L31" s="4"/>
      <c r="M31" s="4"/>
      <c r="N31" s="4"/>
      <c r="O31" s="22">
        <f>8068.286+3531.225+429.046</f>
        <v>12028.557</v>
      </c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</row>
    <row r="32" spans="1:170" ht="12.75">
      <c r="A32" s="31"/>
      <c r="B32" s="17" t="s">
        <v>37</v>
      </c>
      <c r="C32" s="50"/>
      <c r="D32" s="51"/>
      <c r="E32" s="52" t="s">
        <v>71</v>
      </c>
      <c r="F32" s="52"/>
      <c r="G32" s="52"/>
      <c r="H32" s="52"/>
      <c r="I32" s="52"/>
      <c r="J32" s="52"/>
      <c r="K32" s="52"/>
      <c r="L32" s="4"/>
      <c r="M32" s="4"/>
      <c r="N32" s="4"/>
      <c r="O32" s="22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</row>
    <row r="33" spans="1:170" ht="12.75">
      <c r="A33" s="31"/>
      <c r="B33" s="17" t="s">
        <v>38</v>
      </c>
      <c r="C33" s="50"/>
      <c r="D33" s="50"/>
      <c r="E33" s="17" t="s">
        <v>42</v>
      </c>
      <c r="F33" s="53"/>
      <c r="G33" s="53"/>
      <c r="H33" s="112"/>
      <c r="I33" s="112"/>
      <c r="J33" s="112"/>
      <c r="K33" s="112"/>
      <c r="L33" s="4"/>
      <c r="M33" s="4"/>
      <c r="N33" s="4"/>
      <c r="O33" s="22">
        <f>O31*12</f>
        <v>144342.684</v>
      </c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</row>
    <row r="34" spans="1:170" ht="12.75">
      <c r="A34" s="31"/>
      <c r="B34" s="17"/>
      <c r="C34" s="17"/>
      <c r="D34" s="17"/>
      <c r="E34" s="17"/>
      <c r="F34" s="17"/>
      <c r="G34" s="17"/>
      <c r="H34" s="31"/>
      <c r="I34" s="31"/>
      <c r="J34" s="31"/>
      <c r="K34" s="3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</row>
    <row r="35" spans="1:170" ht="12.75">
      <c r="A35" s="4"/>
      <c r="B35" s="4"/>
      <c r="C35" s="4"/>
      <c r="D35" s="113"/>
      <c r="E35" s="113"/>
      <c r="F35" s="113"/>
      <c r="G35" s="113"/>
      <c r="H35" s="113"/>
      <c r="I35" s="113"/>
      <c r="J35" s="113"/>
      <c r="K35" s="11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</row>
    <row r="36" spans="1:170" ht="12.75">
      <c r="A36" s="4"/>
      <c r="B36" s="4"/>
      <c r="C36" s="4"/>
      <c r="D36" s="4"/>
      <c r="E36" s="4"/>
      <c r="F36" s="105"/>
      <c r="G36" s="105"/>
      <c r="H36" s="105"/>
      <c r="I36" s="105"/>
      <c r="J36" s="105"/>
      <c r="K36" s="10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</row>
    <row r="37" spans="1:170" ht="12.75">
      <c r="A37" s="4"/>
      <c r="B37" s="4"/>
      <c r="C37" s="4"/>
      <c r="D37" s="4"/>
      <c r="E37" s="4"/>
      <c r="F37" s="4"/>
      <c r="G37" s="4"/>
      <c r="H37" s="4"/>
      <c r="I37" s="2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</row>
    <row r="38" spans="1:170" ht="12.75">
      <c r="A38" s="4"/>
      <c r="B38" s="4"/>
      <c r="C38" s="4"/>
      <c r="D38" s="4"/>
      <c r="E38" s="4"/>
      <c r="F38" s="4"/>
      <c r="G38" s="4"/>
      <c r="H38" s="4"/>
      <c r="I38" s="2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</row>
    <row r="39" spans="1:170" ht="12.75">
      <c r="A39" s="4"/>
      <c r="B39" s="4"/>
      <c r="C39" s="4"/>
      <c r="D39" s="4"/>
      <c r="E39" s="4"/>
      <c r="F39" s="4"/>
      <c r="G39" s="4"/>
      <c r="H39" s="4"/>
      <c r="I39" s="2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</row>
    <row r="40" spans="1:170" ht="12.75">
      <c r="A40" s="4"/>
      <c r="B40" s="4"/>
      <c r="C40" s="4"/>
      <c r="D40" s="4"/>
      <c r="E40" s="4"/>
      <c r="F40" s="4"/>
      <c r="G40" s="4"/>
      <c r="H40" s="4"/>
      <c r="I40" s="2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</row>
    <row r="41" spans="1:170" ht="12.75">
      <c r="A41" s="4"/>
      <c r="B41" s="4"/>
      <c r="C41" s="4"/>
      <c r="D41" s="4"/>
      <c r="E41" s="4"/>
      <c r="F41" s="4"/>
      <c r="G41" s="4"/>
      <c r="H41" s="4"/>
      <c r="I41" s="2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</row>
    <row r="42" spans="1:170" ht="12.75">
      <c r="A42" s="4"/>
      <c r="B42" s="4"/>
      <c r="C42" s="4"/>
      <c r="D42" s="4"/>
      <c r="E42" s="4"/>
      <c r="F42" s="4"/>
      <c r="G42" s="4"/>
      <c r="H42" s="4"/>
      <c r="I42" s="2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</row>
    <row r="43" spans="1:170" ht="12.75">
      <c r="A43" s="4"/>
      <c r="B43" s="4"/>
      <c r="C43" s="4"/>
      <c r="D43" s="4"/>
      <c r="E43" s="4"/>
      <c r="F43" s="4"/>
      <c r="G43" s="4"/>
      <c r="H43" s="4"/>
      <c r="I43" s="2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</row>
    <row r="44" spans="1:170" ht="12.75">
      <c r="A44" s="4"/>
      <c r="B44" s="4"/>
      <c r="C44" s="4"/>
      <c r="D44" s="4"/>
      <c r="E44" s="4"/>
      <c r="F44" s="4"/>
      <c r="G44" s="4"/>
      <c r="H44" s="4"/>
      <c r="I44" s="2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</row>
    <row r="45" spans="1:170" ht="12.75">
      <c r="A45" s="4"/>
      <c r="B45" s="4"/>
      <c r="C45" s="4"/>
      <c r="D45" s="4"/>
      <c r="E45" s="4"/>
      <c r="F45" s="4"/>
      <c r="G45" s="4"/>
      <c r="H45" s="4"/>
      <c r="I45" s="2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</row>
    <row r="46" spans="1:170" ht="12.75">
      <c r="A46" s="4"/>
      <c r="B46" s="4"/>
      <c r="C46" s="4"/>
      <c r="D46" s="4"/>
      <c r="E46" s="4"/>
      <c r="F46" s="4"/>
      <c r="G46" s="4"/>
      <c r="H46" s="4"/>
      <c r="I46" s="2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</row>
    <row r="47" spans="1:170" ht="12.75">
      <c r="A47" s="4"/>
      <c r="B47" s="4"/>
      <c r="C47" s="4"/>
      <c r="D47" s="4"/>
      <c r="E47" s="4"/>
      <c r="F47" s="4"/>
      <c r="G47" s="4"/>
      <c r="H47" s="4"/>
      <c r="I47" s="2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</row>
    <row r="48" spans="1:170" ht="12.75">
      <c r="A48" s="4"/>
      <c r="B48" s="4"/>
      <c r="C48" s="4"/>
      <c r="D48" s="4"/>
      <c r="E48" s="4"/>
      <c r="F48" s="4"/>
      <c r="G48" s="4"/>
      <c r="H48" s="4"/>
      <c r="I48" s="2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</row>
    <row r="49" spans="1:170" ht="12.75">
      <c r="A49" s="4"/>
      <c r="B49" s="4"/>
      <c r="C49" s="4"/>
      <c r="D49" s="4"/>
      <c r="E49" s="4"/>
      <c r="F49" s="4"/>
      <c r="G49" s="4"/>
      <c r="H49" s="4"/>
      <c r="I49" s="2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</row>
    <row r="50" spans="1:29" ht="12.75">
      <c r="A50" s="4"/>
      <c r="B50" s="4"/>
      <c r="C50" s="4"/>
      <c r="D50" s="4"/>
      <c r="E50" s="4"/>
      <c r="F50" s="4"/>
      <c r="G50" s="4"/>
      <c r="H50" s="4"/>
      <c r="I50" s="2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</sheetData>
  <sheetProtection/>
  <mergeCells count="33">
    <mergeCell ref="M2:P2"/>
    <mergeCell ref="M4:Z4"/>
    <mergeCell ref="A7:E7"/>
    <mergeCell ref="G9:K9"/>
    <mergeCell ref="A16:A17"/>
    <mergeCell ref="B16:B17"/>
    <mergeCell ref="C16:C17"/>
    <mergeCell ref="D16:D17"/>
    <mergeCell ref="E16:E17"/>
    <mergeCell ref="F16:F17"/>
    <mergeCell ref="AA16:AA17"/>
    <mergeCell ref="AB16:AB17"/>
    <mergeCell ref="D29:K29"/>
    <mergeCell ref="S16:U16"/>
    <mergeCell ref="J16:J17"/>
    <mergeCell ref="K16:K17"/>
    <mergeCell ref="L16:L17"/>
    <mergeCell ref="F30:G30"/>
    <mergeCell ref="H30:K30"/>
    <mergeCell ref="M16:M17"/>
    <mergeCell ref="N16:N17"/>
    <mergeCell ref="O16:O17"/>
    <mergeCell ref="P16:R16"/>
    <mergeCell ref="H33:K33"/>
    <mergeCell ref="D35:K35"/>
    <mergeCell ref="F36:G36"/>
    <mergeCell ref="H36:K36"/>
    <mergeCell ref="Y16:Y17"/>
    <mergeCell ref="Z16:Z17"/>
    <mergeCell ref="V16:X16"/>
    <mergeCell ref="G16:G17"/>
    <mergeCell ref="H16:H17"/>
    <mergeCell ref="I16:I17"/>
  </mergeCells>
  <printOptions/>
  <pageMargins left="0" right="0" top="0" bottom="0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2020-09-15T06:33:47Z</cp:lastPrinted>
  <dcterms:created xsi:type="dcterms:W3CDTF">1996-10-08T23:32:33Z</dcterms:created>
  <dcterms:modified xsi:type="dcterms:W3CDTF">2021-02-12T06:42:45Z</dcterms:modified>
  <cp:category/>
  <cp:version/>
  <cp:contentType/>
  <cp:contentStatus/>
</cp:coreProperties>
</file>