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РБ с 01,09,2020 (3)" sheetId="12" r:id="rId1"/>
    <sheet name="Свод с 01,09,2020 (2)" sheetId="10" r:id="rId2"/>
    <sheet name="МБс 01,09,2020" sheetId="9" r:id="rId3"/>
    <sheet name="старый действ+1,25" sheetId="8" r:id="rId4"/>
    <sheet name="старый отклон" sheetId="7" r:id="rId5"/>
    <sheet name="старый мб" sheetId="1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AE19" i="12" l="1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E61" i="12"/>
  <c r="AE62" i="12"/>
  <c r="AE63" i="12"/>
  <c r="AE64" i="12"/>
  <c r="AE65" i="12"/>
  <c r="AE66" i="12"/>
  <c r="AE67" i="12"/>
  <c r="AE68" i="12"/>
  <c r="AE69" i="12"/>
  <c r="AE70" i="12"/>
  <c r="AE71" i="12"/>
  <c r="AE72" i="12"/>
  <c r="AE73" i="12"/>
  <c r="AE74" i="12"/>
  <c r="AE75" i="12"/>
  <c r="AE76" i="12"/>
  <c r="AE77" i="12"/>
  <c r="AE78" i="12"/>
  <c r="AE79" i="12"/>
  <c r="AE80" i="12"/>
  <c r="AE81" i="12"/>
  <c r="AE82" i="12"/>
  <c r="AE83" i="12"/>
  <c r="AE84" i="12"/>
  <c r="AE85" i="12"/>
  <c r="AE86" i="12"/>
  <c r="AE87" i="12"/>
  <c r="AE88" i="12"/>
  <c r="AE89" i="12"/>
  <c r="AE90" i="12"/>
  <c r="AE91" i="12"/>
  <c r="AE92" i="12"/>
  <c r="AE93" i="12"/>
  <c r="AE94" i="12"/>
  <c r="AE95" i="12"/>
  <c r="AE18" i="12"/>
  <c r="N12" i="10"/>
  <c r="O12" i="10" s="1"/>
  <c r="AD96" i="12" l="1"/>
  <c r="X96" i="12"/>
  <c r="R96" i="12"/>
  <c r="L96" i="12"/>
  <c r="O95" i="12"/>
  <c r="O94" i="12"/>
  <c r="AF94" i="12" s="1"/>
  <c r="AH94" i="12" s="1"/>
  <c r="O93" i="12"/>
  <c r="N92" i="12"/>
  <c r="O91" i="12"/>
  <c r="O90" i="12"/>
  <c r="AG90" i="12"/>
  <c r="O89" i="12"/>
  <c r="AF89" i="12" s="1"/>
  <c r="O88" i="12"/>
  <c r="AF88" i="12" s="1"/>
  <c r="N87" i="12"/>
  <c r="O86" i="12"/>
  <c r="AF86" i="12" s="1"/>
  <c r="AH86" i="12" s="1"/>
  <c r="O85" i="12"/>
  <c r="AG85" i="12" s="1"/>
  <c r="O84" i="12"/>
  <c r="AF84" i="12" s="1"/>
  <c r="O83" i="12"/>
  <c r="AF83" i="12" s="1"/>
  <c r="O82" i="12"/>
  <c r="AG82" i="12" s="1"/>
  <c r="O81" i="12"/>
  <c r="AF81" i="12" s="1"/>
  <c r="AH81" i="12" s="1"/>
  <c r="O80" i="12"/>
  <c r="AG80" i="12" s="1"/>
  <c r="N79" i="12"/>
  <c r="O78" i="12"/>
  <c r="O77" i="12"/>
  <c r="O76" i="12"/>
  <c r="O75" i="12"/>
  <c r="AG75" i="12" s="1"/>
  <c r="O74" i="12"/>
  <c r="AF74" i="12" s="1"/>
  <c r="AH74" i="12" s="1"/>
  <c r="O73" i="12"/>
  <c r="AF73" i="12" s="1"/>
  <c r="N72" i="12"/>
  <c r="O71" i="12"/>
  <c r="O70" i="12"/>
  <c r="O69" i="12"/>
  <c r="N68" i="12"/>
  <c r="O67" i="12"/>
  <c r="AF67" i="12" s="1"/>
  <c r="O66" i="12"/>
  <c r="AF66" i="12" s="1"/>
  <c r="N65" i="12"/>
  <c r="O64" i="12"/>
  <c r="AF64" i="12" s="1"/>
  <c r="AH64" i="12" s="1"/>
  <c r="O63" i="12"/>
  <c r="AG63" i="12" s="1"/>
  <c r="O62" i="12"/>
  <c r="AG62" i="12" s="1"/>
  <c r="O61" i="12"/>
  <c r="AF61" i="12" s="1"/>
  <c r="AH61" i="12" s="1"/>
  <c r="O60" i="12"/>
  <c r="AF60" i="12" s="1"/>
  <c r="O59" i="12"/>
  <c r="O58" i="12"/>
  <c r="O57" i="12"/>
  <c r="O56" i="12"/>
  <c r="AG56" i="12" s="1"/>
  <c r="O55" i="12"/>
  <c r="U96" i="12"/>
  <c r="O54" i="12"/>
  <c r="O53" i="12"/>
  <c r="AF53" i="12" s="1"/>
  <c r="AH53" i="12" s="1"/>
  <c r="O52" i="12"/>
  <c r="AG52" i="12" s="1"/>
  <c r="O51" i="12"/>
  <c r="AF51" i="12" s="1"/>
  <c r="AH51" i="12" s="1"/>
  <c r="O50" i="12"/>
  <c r="AF50" i="12" s="1"/>
  <c r="O49" i="12"/>
  <c r="AG49" i="12" s="1"/>
  <c r="O48" i="12"/>
  <c r="O47" i="12"/>
  <c r="AF47" i="12" s="1"/>
  <c r="O46" i="12"/>
  <c r="AF46" i="12" s="1"/>
  <c r="O45" i="12"/>
  <c r="AF45" i="12" s="1"/>
  <c r="AH45" i="12" s="1"/>
  <c r="O44" i="12"/>
  <c r="O43" i="12"/>
  <c r="O42" i="12"/>
  <c r="AF42" i="12" s="1"/>
  <c r="AH42" i="12" s="1"/>
  <c r="O41" i="12"/>
  <c r="AF41" i="12" s="1"/>
  <c r="AH41" i="12" s="1"/>
  <c r="O40" i="12"/>
  <c r="AG40" i="12" s="1"/>
  <c r="N39" i="12"/>
  <c r="O38" i="12"/>
  <c r="O37" i="12"/>
  <c r="AG37" i="12" s="1"/>
  <c r="O36" i="12"/>
  <c r="O35" i="12"/>
  <c r="N34" i="12"/>
  <c r="O33" i="12"/>
  <c r="O32" i="12"/>
  <c r="AF32" i="12" s="1"/>
  <c r="O31" i="12"/>
  <c r="AF31" i="12" s="1"/>
  <c r="O30" i="12"/>
  <c r="AG30" i="12" s="1"/>
  <c r="O29" i="12"/>
  <c r="N28" i="12"/>
  <c r="O27" i="12"/>
  <c r="AF26" i="12"/>
  <c r="O26" i="12"/>
  <c r="AG26" i="12" s="1"/>
  <c r="O25" i="12"/>
  <c r="O24" i="12"/>
  <c r="AG24" i="12" s="1"/>
  <c r="AG23" i="12"/>
  <c r="O23" i="12"/>
  <c r="O22" i="12"/>
  <c r="O21" i="12"/>
  <c r="AF21" i="12" s="1"/>
  <c r="O20" i="12"/>
  <c r="AF20" i="12" s="1"/>
  <c r="AH20" i="12" s="1"/>
  <c r="O19" i="12"/>
  <c r="AG19" i="12" s="1"/>
  <c r="AA96" i="12"/>
  <c r="O18" i="12"/>
  <c r="AE17" i="12"/>
  <c r="O17" i="12"/>
  <c r="AE16" i="12"/>
  <c r="O16" i="12"/>
  <c r="AE15" i="12"/>
  <c r="O15" i="12"/>
  <c r="AG15" i="12" s="1"/>
  <c r="A15" i="12"/>
  <c r="A16" i="12" s="1"/>
  <c r="A17" i="12" s="1"/>
  <c r="A18" i="12" s="1"/>
  <c r="A19" i="12" s="1"/>
  <c r="A20" i="12" s="1"/>
  <c r="A21" i="12" s="1"/>
  <c r="A22" i="12" s="1"/>
  <c r="A23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E14" i="12"/>
  <c r="O14" i="12"/>
  <c r="A14" i="12"/>
  <c r="AE13" i="12"/>
  <c r="N13" i="12"/>
  <c r="AE12" i="12"/>
  <c r="O12" i="12"/>
  <c r="AG31" i="12" l="1"/>
  <c r="AH31" i="12"/>
  <c r="AG84" i="12"/>
  <c r="AF16" i="12"/>
  <c r="AH16" i="12" s="1"/>
  <c r="AG83" i="12"/>
  <c r="AF52" i="12"/>
  <c r="AH52" i="12" s="1"/>
  <c r="AF91" i="12"/>
  <c r="AH91" i="12" s="1"/>
  <c r="AG88" i="12"/>
  <c r="AH88" i="12" s="1"/>
  <c r="AF80" i="12"/>
  <c r="AH80" i="12" s="1"/>
  <c r="AF82" i="12"/>
  <c r="AG73" i="12"/>
  <c r="AH73" i="12" s="1"/>
  <c r="AF75" i="12"/>
  <c r="AH75" i="12" s="1"/>
  <c r="AF69" i="12"/>
  <c r="AH69" i="12" s="1"/>
  <c r="AG66" i="12"/>
  <c r="AF49" i="12"/>
  <c r="AH49" i="12" s="1"/>
  <c r="AF56" i="12"/>
  <c r="AH56" i="12" s="1"/>
  <c r="AF57" i="12"/>
  <c r="AG57" i="12"/>
  <c r="AG59" i="12"/>
  <c r="AF59" i="12"/>
  <c r="AF40" i="12"/>
  <c r="AH40" i="12" s="1"/>
  <c r="AG60" i="12"/>
  <c r="AH60" i="12" s="1"/>
  <c r="AF63" i="12"/>
  <c r="AH63" i="12" s="1"/>
  <c r="AF62" i="12"/>
  <c r="AH62" i="12" s="1"/>
  <c r="AG50" i="12"/>
  <c r="AH50" i="12" s="1"/>
  <c r="AF30" i="12"/>
  <c r="AH30" i="12" s="1"/>
  <c r="AG32" i="12"/>
  <c r="AH32" i="12" s="1"/>
  <c r="AF19" i="12"/>
  <c r="AH19" i="12" s="1"/>
  <c r="AF15" i="12"/>
  <c r="AH15" i="12" s="1"/>
  <c r="AF24" i="12"/>
  <c r="AH24" i="12" s="1"/>
  <c r="AF18" i="12"/>
  <c r="AF22" i="12"/>
  <c r="AG22" i="12"/>
  <c r="AF36" i="12"/>
  <c r="AG36" i="12"/>
  <c r="AF12" i="12"/>
  <c r="AF14" i="12"/>
  <c r="AG14" i="12"/>
  <c r="AF43" i="12"/>
  <c r="AG43" i="12"/>
  <c r="AG93" i="12"/>
  <c r="AF93" i="12"/>
  <c r="AE96" i="12"/>
  <c r="AG21" i="12"/>
  <c r="AH21" i="12" s="1"/>
  <c r="AG33" i="12"/>
  <c r="AF33" i="12"/>
  <c r="AF35" i="12"/>
  <c r="AG35" i="12"/>
  <c r="AG47" i="12"/>
  <c r="AH66" i="12"/>
  <c r="AF77" i="12"/>
  <c r="AG77" i="12"/>
  <c r="AH84" i="12"/>
  <c r="AG89" i="12"/>
  <c r="AH89" i="12" s="1"/>
  <c r="AF95" i="12"/>
  <c r="AG95" i="12"/>
  <c r="AH47" i="12"/>
  <c r="AF76" i="12"/>
  <c r="AG76" i="12"/>
  <c r="AF27" i="12"/>
  <c r="AG27" i="12"/>
  <c r="AF17" i="12"/>
  <c r="AG17" i="12"/>
  <c r="AG25" i="12"/>
  <c r="AF25" i="12"/>
  <c r="AG46" i="12"/>
  <c r="AH46" i="12" s="1"/>
  <c r="AG54" i="12"/>
  <c r="AF54" i="12"/>
  <c r="AG58" i="12"/>
  <c r="AF58" i="12"/>
  <c r="AG67" i="12"/>
  <c r="AH67" i="12" s="1"/>
  <c r="AF70" i="12"/>
  <c r="AG70" i="12"/>
  <c r="AH83" i="12"/>
  <c r="AH26" i="12"/>
  <c r="AG18" i="12"/>
  <c r="AF23" i="12"/>
  <c r="AH23" i="12" s="1"/>
  <c r="AG38" i="12"/>
  <c r="AF38" i="12"/>
  <c r="AF48" i="12"/>
  <c r="AH48" i="12" s="1"/>
  <c r="AH82" i="12"/>
  <c r="AF85" i="12"/>
  <c r="AH85" i="12" s="1"/>
  <c r="AF90" i="12"/>
  <c r="AH90" i="12" s="1"/>
  <c r="AG44" i="12"/>
  <c r="AF44" i="12"/>
  <c r="AG71" i="12"/>
  <c r="AF71" i="12"/>
  <c r="AH71" i="12" s="1"/>
  <c r="AG12" i="12"/>
  <c r="AG29" i="12"/>
  <c r="AF29" i="12"/>
  <c r="AH29" i="12" s="1"/>
  <c r="AF37" i="12"/>
  <c r="AH37" i="12" s="1"/>
  <c r="AF55" i="12"/>
  <c r="AH55" i="12" s="1"/>
  <c r="AG78" i="12"/>
  <c r="AF78" i="12"/>
  <c r="AH78" i="12" s="1"/>
  <c r="AH76" i="12" l="1"/>
  <c r="AH38" i="12"/>
  <c r="AH59" i="12"/>
  <c r="AH54" i="12"/>
  <c r="AH43" i="12"/>
  <c r="AH57" i="12"/>
  <c r="AH18" i="12"/>
  <c r="AH22" i="12"/>
  <c r="AH27" i="12"/>
  <c r="AH70" i="12"/>
  <c r="AH17" i="12"/>
  <c r="AH95" i="12"/>
  <c r="AH77" i="12"/>
  <c r="AH14" i="12"/>
  <c r="AH58" i="12"/>
  <c r="AH33" i="12"/>
  <c r="AH93" i="12"/>
  <c r="AH44" i="12"/>
  <c r="AH25" i="12"/>
  <c r="AH35" i="12"/>
  <c r="AH12" i="12"/>
  <c r="AH36" i="12"/>
  <c r="AE91" i="10"/>
  <c r="AE90" i="10"/>
  <c r="N91" i="10"/>
  <c r="O91" i="10" s="1"/>
  <c r="AE91" i="9"/>
  <c r="N91" i="9"/>
  <c r="O91" i="9" s="1"/>
  <c r="AF91" i="10" l="1"/>
  <c r="AH91" i="10"/>
  <c r="AF91" i="9"/>
  <c r="AH91" i="9" s="1"/>
  <c r="N77" i="9"/>
  <c r="O77" i="9" s="1"/>
  <c r="AE77" i="9"/>
  <c r="AG77" i="9" l="1"/>
  <c r="AF77" i="9"/>
  <c r="AH77" i="9" s="1"/>
  <c r="AL14" i="7" l="1"/>
  <c r="L96" i="10" l="1"/>
  <c r="AE13" i="10"/>
  <c r="AD96" i="10"/>
  <c r="X96" i="10"/>
  <c r="AE95" i="10"/>
  <c r="N95" i="10"/>
  <c r="O95" i="10" s="1"/>
  <c r="AE94" i="10"/>
  <c r="N94" i="10"/>
  <c r="O94" i="10" s="1"/>
  <c r="AE93" i="10"/>
  <c r="N93" i="10"/>
  <c r="O93" i="10" s="1"/>
  <c r="AE92" i="10"/>
  <c r="N92" i="10"/>
  <c r="O92" i="10" s="1"/>
  <c r="N90" i="10"/>
  <c r="AG90" i="10" s="1"/>
  <c r="AE89" i="10"/>
  <c r="N89" i="10"/>
  <c r="O89" i="10" s="1"/>
  <c r="AE88" i="10"/>
  <c r="N88" i="10"/>
  <c r="O88" i="10" s="1"/>
  <c r="AE87" i="10"/>
  <c r="N87" i="10"/>
  <c r="O87" i="10" s="1"/>
  <c r="O87" i="12" s="1"/>
  <c r="AF87" i="12" s="1"/>
  <c r="AG87" i="12" s="1"/>
  <c r="AH87" i="12" s="1"/>
  <c r="AA86" i="10"/>
  <c r="AE86" i="10" s="1"/>
  <c r="N86" i="10"/>
  <c r="O86" i="10" s="1"/>
  <c r="AF86" i="10" s="1"/>
  <c r="AA85" i="10"/>
  <c r="AE85" i="10" s="1"/>
  <c r="N85" i="10"/>
  <c r="O85" i="10" s="1"/>
  <c r="AE84" i="10"/>
  <c r="N84" i="10"/>
  <c r="O84" i="10" s="1"/>
  <c r="AF84" i="10" s="1"/>
  <c r="AE83" i="10"/>
  <c r="N83" i="10"/>
  <c r="O83" i="10" s="1"/>
  <c r="AE82" i="10"/>
  <c r="N82" i="10"/>
  <c r="O82" i="10" s="1"/>
  <c r="AF82" i="10" s="1"/>
  <c r="AE81" i="10"/>
  <c r="N81" i="10"/>
  <c r="O81" i="10" s="1"/>
  <c r="AE80" i="10"/>
  <c r="N80" i="10"/>
  <c r="O80" i="10" s="1"/>
  <c r="N79" i="10"/>
  <c r="O79" i="10" s="1"/>
  <c r="O79" i="12" s="1"/>
  <c r="AF79" i="12" s="1"/>
  <c r="AG79" i="12" s="1"/>
  <c r="AH79" i="12" s="1"/>
  <c r="AE78" i="10"/>
  <c r="N78" i="10"/>
  <c r="O78" i="10" s="1"/>
  <c r="AE77" i="10"/>
  <c r="N77" i="10"/>
  <c r="O77" i="10" s="1"/>
  <c r="AE76" i="10"/>
  <c r="N76" i="10"/>
  <c r="O76" i="10" s="1"/>
  <c r="AE75" i="10"/>
  <c r="N75" i="10"/>
  <c r="O75" i="10" s="1"/>
  <c r="AE74" i="10"/>
  <c r="N74" i="10"/>
  <c r="O74" i="10" s="1"/>
  <c r="AE73" i="10"/>
  <c r="N73" i="10"/>
  <c r="O73" i="10" s="1"/>
  <c r="AE72" i="10"/>
  <c r="N72" i="10"/>
  <c r="AE71" i="10"/>
  <c r="N71" i="10"/>
  <c r="O71" i="10" s="1"/>
  <c r="AE70" i="10"/>
  <c r="N70" i="10"/>
  <c r="O70" i="10" s="1"/>
  <c r="AE69" i="10"/>
  <c r="N69" i="10"/>
  <c r="O69" i="10" s="1"/>
  <c r="AE68" i="10"/>
  <c r="N68" i="10"/>
  <c r="AE67" i="10"/>
  <c r="N67" i="10"/>
  <c r="O67" i="10" s="1"/>
  <c r="AE66" i="10"/>
  <c r="N66" i="10"/>
  <c r="O66" i="10" s="1"/>
  <c r="AE65" i="10"/>
  <c r="N65" i="10"/>
  <c r="O65" i="10" s="1"/>
  <c r="AE64" i="10"/>
  <c r="N64" i="10"/>
  <c r="O64" i="10" s="1"/>
  <c r="AE63" i="10"/>
  <c r="N63" i="10"/>
  <c r="O63" i="10" s="1"/>
  <c r="AE62" i="10"/>
  <c r="N62" i="10"/>
  <c r="O62" i="10" s="1"/>
  <c r="AE61" i="10"/>
  <c r="N61" i="10"/>
  <c r="O61" i="10" s="1"/>
  <c r="AE60" i="10"/>
  <c r="N60" i="10"/>
  <c r="O60" i="10" s="1"/>
  <c r="AE59" i="10"/>
  <c r="N59" i="10"/>
  <c r="O59" i="10" s="1"/>
  <c r="AE58" i="10"/>
  <c r="N58" i="10"/>
  <c r="O58" i="10" s="1"/>
  <c r="AE57" i="10"/>
  <c r="N57" i="10"/>
  <c r="O57" i="10" s="1"/>
  <c r="AE56" i="10"/>
  <c r="N56" i="10"/>
  <c r="O56" i="10" s="1"/>
  <c r="AA55" i="10"/>
  <c r="AE55" i="10" s="1"/>
  <c r="N55" i="10"/>
  <c r="O55" i="10" s="1"/>
  <c r="U54" i="10"/>
  <c r="U96" i="10" s="1"/>
  <c r="N54" i="10"/>
  <c r="O54" i="10" s="1"/>
  <c r="AE53" i="10"/>
  <c r="N53" i="10"/>
  <c r="O53" i="10" s="1"/>
  <c r="AE52" i="10"/>
  <c r="N52" i="10"/>
  <c r="O52" i="10" s="1"/>
  <c r="AE51" i="10"/>
  <c r="N51" i="10"/>
  <c r="O51" i="10" s="1"/>
  <c r="AE50" i="10"/>
  <c r="N50" i="10"/>
  <c r="O50" i="10" s="1"/>
  <c r="AE49" i="10"/>
  <c r="N49" i="10"/>
  <c r="O49" i="10" s="1"/>
  <c r="AE48" i="10"/>
  <c r="N48" i="10"/>
  <c r="O48" i="10" s="1"/>
  <c r="AE47" i="10"/>
  <c r="N47" i="10"/>
  <c r="O47" i="10" s="1"/>
  <c r="AA46" i="10"/>
  <c r="AE46" i="10" s="1"/>
  <c r="N46" i="10"/>
  <c r="O46" i="10" s="1"/>
  <c r="AE45" i="10"/>
  <c r="N45" i="10"/>
  <c r="O45" i="10" s="1"/>
  <c r="AE44" i="10"/>
  <c r="N44" i="10"/>
  <c r="O44" i="10" s="1"/>
  <c r="AE43" i="10"/>
  <c r="N43" i="10"/>
  <c r="O43" i="10" s="1"/>
  <c r="AE42" i="10"/>
  <c r="N42" i="10"/>
  <c r="O42" i="10" s="1"/>
  <c r="AE41" i="10"/>
  <c r="N41" i="10"/>
  <c r="O41" i="10" s="1"/>
  <c r="AE40" i="10"/>
  <c r="N40" i="10"/>
  <c r="O40" i="10" s="1"/>
  <c r="AE39" i="10"/>
  <c r="N39" i="10"/>
  <c r="O39" i="10" s="1"/>
  <c r="AE38" i="10"/>
  <c r="N38" i="10"/>
  <c r="O38" i="10" s="1"/>
  <c r="AA37" i="10"/>
  <c r="AE37" i="10" s="1"/>
  <c r="N37" i="10"/>
  <c r="O37" i="10" s="1"/>
  <c r="AE36" i="10"/>
  <c r="N36" i="10"/>
  <c r="O36" i="10" s="1"/>
  <c r="AE35" i="10"/>
  <c r="N35" i="10"/>
  <c r="O35" i="10" s="1"/>
  <c r="AE34" i="10"/>
  <c r="N34" i="10"/>
  <c r="AE33" i="10"/>
  <c r="N33" i="10"/>
  <c r="O33" i="10" s="1"/>
  <c r="AE32" i="10"/>
  <c r="N32" i="10"/>
  <c r="O32" i="10" s="1"/>
  <c r="AE31" i="10"/>
  <c r="N31" i="10"/>
  <c r="O31" i="10" s="1"/>
  <c r="AE30" i="10"/>
  <c r="N30" i="10"/>
  <c r="O30" i="10" s="1"/>
  <c r="AE29" i="10"/>
  <c r="N29" i="10"/>
  <c r="O29" i="10" s="1"/>
  <c r="AE28" i="10"/>
  <c r="N28" i="10"/>
  <c r="O28" i="10" s="1"/>
  <c r="AA27" i="10"/>
  <c r="AE27" i="10" s="1"/>
  <c r="N27" i="10"/>
  <c r="O27" i="10" s="1"/>
  <c r="AE26" i="10"/>
  <c r="N26" i="10"/>
  <c r="O26" i="10" s="1"/>
  <c r="AE25" i="10"/>
  <c r="N25" i="10"/>
  <c r="O25" i="10" s="1"/>
  <c r="AE24" i="10"/>
  <c r="N24" i="10"/>
  <c r="O24" i="10" s="1"/>
  <c r="AE23" i="10"/>
  <c r="N23" i="10"/>
  <c r="O23" i="10" s="1"/>
  <c r="AE22" i="10"/>
  <c r="N22" i="10"/>
  <c r="O22" i="10" s="1"/>
  <c r="AE21" i="10"/>
  <c r="N21" i="10"/>
  <c r="O21" i="10" s="1"/>
  <c r="AA20" i="10"/>
  <c r="N20" i="10"/>
  <c r="O20" i="10" s="1"/>
  <c r="AE19" i="10"/>
  <c r="N19" i="10"/>
  <c r="O19" i="10" s="1"/>
  <c r="AA18" i="10"/>
  <c r="AE18" i="10" s="1"/>
  <c r="N18" i="10"/>
  <c r="O18" i="10" s="1"/>
  <c r="AE17" i="10"/>
  <c r="N17" i="10"/>
  <c r="O17" i="10" s="1"/>
  <c r="AE16" i="10"/>
  <c r="N16" i="10"/>
  <c r="O16" i="10" s="1"/>
  <c r="AE15" i="10"/>
  <c r="N15" i="10"/>
  <c r="O15" i="10" s="1"/>
  <c r="AE14" i="10"/>
  <c r="N14" i="10"/>
  <c r="O14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N13" i="10"/>
  <c r="AE12" i="10"/>
  <c r="AF12" i="10" s="1"/>
  <c r="AF14" i="10" l="1"/>
  <c r="AF16" i="10"/>
  <c r="AF18" i="10"/>
  <c r="AF22" i="10"/>
  <c r="AF24" i="10"/>
  <c r="AF26" i="10"/>
  <c r="AF28" i="10"/>
  <c r="O28" i="12"/>
  <c r="AF28" i="12" s="1"/>
  <c r="AF30" i="10"/>
  <c r="AF32" i="10"/>
  <c r="AF36" i="10"/>
  <c r="AF38" i="10"/>
  <c r="AF42" i="10"/>
  <c r="AF44" i="10"/>
  <c r="AF50" i="10"/>
  <c r="AF58" i="10"/>
  <c r="AF60" i="10"/>
  <c r="AF64" i="10"/>
  <c r="AF66" i="10"/>
  <c r="AF70" i="10"/>
  <c r="AF76" i="10"/>
  <c r="AF92" i="10"/>
  <c r="O92" i="12"/>
  <c r="AF92" i="12" s="1"/>
  <c r="AF94" i="10"/>
  <c r="AH94" i="10" s="1"/>
  <c r="AF17" i="10"/>
  <c r="AF19" i="10"/>
  <c r="AF21" i="10"/>
  <c r="AF27" i="10"/>
  <c r="AF29" i="10"/>
  <c r="AF33" i="10"/>
  <c r="AF35" i="10"/>
  <c r="AF37" i="10"/>
  <c r="AF39" i="10"/>
  <c r="O39" i="12"/>
  <c r="AF39" i="12" s="1"/>
  <c r="AG39" i="12" s="1"/>
  <c r="AH39" i="12" s="1"/>
  <c r="AF41" i="10"/>
  <c r="AF43" i="10"/>
  <c r="AF45" i="10"/>
  <c r="AF47" i="10"/>
  <c r="AF49" i="10"/>
  <c r="AF51" i="10"/>
  <c r="AF53" i="10"/>
  <c r="AF55" i="10"/>
  <c r="AF57" i="10"/>
  <c r="AF63" i="10"/>
  <c r="AF65" i="10"/>
  <c r="O65" i="12"/>
  <c r="AF65" i="12" s="1"/>
  <c r="AG65" i="12" s="1"/>
  <c r="AH65" i="12" s="1"/>
  <c r="AF67" i="10"/>
  <c r="AF69" i="10"/>
  <c r="AH69" i="10" s="1"/>
  <c r="AF71" i="10"/>
  <c r="AF73" i="10"/>
  <c r="AF75" i="10"/>
  <c r="AF77" i="10"/>
  <c r="AG25" i="10"/>
  <c r="AF25" i="10"/>
  <c r="AG31" i="10"/>
  <c r="AF31" i="10"/>
  <c r="AG59" i="10"/>
  <c r="AF59" i="10"/>
  <c r="AF61" i="10"/>
  <c r="AH61" i="10" s="1"/>
  <c r="AG93" i="10"/>
  <c r="AF93" i="10"/>
  <c r="AG95" i="10"/>
  <c r="AF95" i="10"/>
  <c r="AG88" i="10"/>
  <c r="AF88" i="10"/>
  <c r="AG40" i="10"/>
  <c r="AF40" i="10"/>
  <c r="AG46" i="10"/>
  <c r="AF46" i="10"/>
  <c r="AF48" i="10"/>
  <c r="AH48" i="10" s="1"/>
  <c r="AG52" i="10"/>
  <c r="AF52" i="10"/>
  <c r="AG56" i="10"/>
  <c r="AF56" i="10"/>
  <c r="AG62" i="10"/>
  <c r="AF62" i="10"/>
  <c r="AF74" i="10"/>
  <c r="AH74" i="10" s="1"/>
  <c r="AG78" i="10"/>
  <c r="AF78" i="10"/>
  <c r="AG15" i="10"/>
  <c r="AF15" i="10"/>
  <c r="AG23" i="10"/>
  <c r="AF23" i="10"/>
  <c r="AG80" i="10"/>
  <c r="AF80" i="10"/>
  <c r="AF81" i="10"/>
  <c r="AH81" i="10" s="1"/>
  <c r="AG83" i="10"/>
  <c r="AF83" i="10"/>
  <c r="AF85" i="10"/>
  <c r="AF87" i="10"/>
  <c r="AF89" i="10"/>
  <c r="O13" i="10"/>
  <c r="O13" i="12" s="1"/>
  <c r="O34" i="10"/>
  <c r="O68" i="10"/>
  <c r="O68" i="12" s="1"/>
  <c r="AF68" i="12" s="1"/>
  <c r="O72" i="10"/>
  <c r="O72" i="12" s="1"/>
  <c r="AF72" i="12" s="1"/>
  <c r="AG72" i="12" s="1"/>
  <c r="AH72" i="12" s="1"/>
  <c r="AG28" i="10"/>
  <c r="AH28" i="10" s="1"/>
  <c r="R96" i="10"/>
  <c r="AG49" i="10"/>
  <c r="AH49" i="10" s="1"/>
  <c r="AG65" i="10"/>
  <c r="AH65" i="10" s="1"/>
  <c r="AG39" i="10"/>
  <c r="AH39" i="10" s="1"/>
  <c r="AH41" i="10"/>
  <c r="AH45" i="10"/>
  <c r="AG87" i="10"/>
  <c r="AH87" i="10" s="1"/>
  <c r="AG71" i="10"/>
  <c r="AH53" i="10"/>
  <c r="AE54" i="10"/>
  <c r="AF54" i="10" s="1"/>
  <c r="AH64" i="10"/>
  <c r="O90" i="10"/>
  <c r="AF90" i="10" s="1"/>
  <c r="AG63" i="10"/>
  <c r="AG66" i="10"/>
  <c r="AG75" i="10"/>
  <c r="AG50" i="10"/>
  <c r="AG24" i="10"/>
  <c r="AG26" i="10"/>
  <c r="AG85" i="10"/>
  <c r="AG21" i="10"/>
  <c r="AG82" i="10"/>
  <c r="AG18" i="10"/>
  <c r="AG35" i="10"/>
  <c r="AH59" i="10"/>
  <c r="AG32" i="10"/>
  <c r="AH32" i="10" s="1"/>
  <c r="AH40" i="10"/>
  <c r="AH42" i="10"/>
  <c r="AG60" i="10"/>
  <c r="AH60" i="10" s="1"/>
  <c r="AG12" i="10"/>
  <c r="AG14" i="10"/>
  <c r="AG17" i="10"/>
  <c r="AG19" i="10"/>
  <c r="AE20" i="10"/>
  <c r="AA96" i="10"/>
  <c r="AG43" i="10"/>
  <c r="AG84" i="10"/>
  <c r="AG57" i="10"/>
  <c r="AG92" i="10"/>
  <c r="AH92" i="10" s="1"/>
  <c r="AG22" i="10"/>
  <c r="AG27" i="10"/>
  <c r="AG47" i="10"/>
  <c r="AG73" i="10"/>
  <c r="AH16" i="10"/>
  <c r="AG44" i="10"/>
  <c r="AG58" i="10"/>
  <c r="AG30" i="10"/>
  <c r="AG70" i="10"/>
  <c r="AG77" i="10"/>
  <c r="AH23" i="10"/>
  <c r="AH25" i="10"/>
  <c r="AG29" i="10"/>
  <c r="AH29" i="10" s="1"/>
  <c r="AG36" i="10"/>
  <c r="AH36" i="10" s="1"/>
  <c r="AG38" i="10"/>
  <c r="AH46" i="10"/>
  <c r="AH55" i="10"/>
  <c r="AG76" i="10"/>
  <c r="AH83" i="10"/>
  <c r="AG89" i="10"/>
  <c r="AG33" i="10"/>
  <c r="AG37" i="10"/>
  <c r="AH51" i="10"/>
  <c r="AG67" i="10"/>
  <c r="AE79" i="10"/>
  <c r="AF79" i="10" s="1"/>
  <c r="AH86" i="10"/>
  <c r="AG54" i="10"/>
  <c r="AH78" i="10" l="1"/>
  <c r="AH62" i="10"/>
  <c r="AH52" i="10"/>
  <c r="AH95" i="10"/>
  <c r="AH80" i="10"/>
  <c r="AH15" i="10"/>
  <c r="AH88" i="10"/>
  <c r="AH93" i="10"/>
  <c r="AG68" i="12"/>
  <c r="AH68" i="12"/>
  <c r="AH56" i="10"/>
  <c r="AH31" i="10"/>
  <c r="AG92" i="12"/>
  <c r="AH92" i="12"/>
  <c r="AF34" i="10"/>
  <c r="O34" i="12"/>
  <c r="AF34" i="12" s="1"/>
  <c r="AG34" i="12" s="1"/>
  <c r="AH34" i="12" s="1"/>
  <c r="AG28" i="12"/>
  <c r="AH28" i="12"/>
  <c r="AH89" i="10"/>
  <c r="AF13" i="12"/>
  <c r="AF68" i="10"/>
  <c r="AG68" i="10" s="1"/>
  <c r="AH68" i="10" s="1"/>
  <c r="AF20" i="10"/>
  <c r="AH20" i="10" s="1"/>
  <c r="AF13" i="10"/>
  <c r="AG13" i="10" s="1"/>
  <c r="AH13" i="10" s="1"/>
  <c r="AF72" i="10"/>
  <c r="AG72" i="10" s="1"/>
  <c r="AH72" i="10" s="1"/>
  <c r="AH12" i="10"/>
  <c r="AH75" i="10"/>
  <c r="AG34" i="10"/>
  <c r="AH34" i="10" s="1"/>
  <c r="O96" i="10"/>
  <c r="AH14" i="10"/>
  <c r="AH66" i="10"/>
  <c r="AH63" i="10"/>
  <c r="AH35" i="10"/>
  <c r="AH24" i="10"/>
  <c r="AH71" i="10"/>
  <c r="AH21" i="10"/>
  <c r="AH54" i="10"/>
  <c r="AH76" i="10"/>
  <c r="AH38" i="10"/>
  <c r="AH18" i="10"/>
  <c r="AH17" i="10"/>
  <c r="AH90" i="10"/>
  <c r="AH82" i="10"/>
  <c r="AH22" i="10"/>
  <c r="AH27" i="10"/>
  <c r="AH26" i="10"/>
  <c r="AH77" i="10"/>
  <c r="AH58" i="10"/>
  <c r="AH44" i="10"/>
  <c r="AH85" i="10"/>
  <c r="AE96" i="10"/>
  <c r="AH73" i="10"/>
  <c r="AH43" i="10"/>
  <c r="AH67" i="10"/>
  <c r="AH33" i="10"/>
  <c r="AH50" i="10"/>
  <c r="AH47" i="10"/>
  <c r="AH84" i="10"/>
  <c r="AG79" i="10"/>
  <c r="AH70" i="10"/>
  <c r="AH30" i="10"/>
  <c r="AH19" i="10"/>
  <c r="AH57" i="10"/>
  <c r="AH37" i="10"/>
  <c r="AE13" i="9"/>
  <c r="AE14" i="9"/>
  <c r="AE15" i="9"/>
  <c r="AE16" i="9"/>
  <c r="AE17" i="9"/>
  <c r="AE19" i="9"/>
  <c r="AE21" i="9"/>
  <c r="AE22" i="9"/>
  <c r="AE23" i="9"/>
  <c r="AE24" i="9"/>
  <c r="AE25" i="9"/>
  <c r="AE26" i="9"/>
  <c r="AE28" i="9"/>
  <c r="AE29" i="9"/>
  <c r="AE30" i="9"/>
  <c r="AE31" i="9"/>
  <c r="AE32" i="9"/>
  <c r="AE33" i="9"/>
  <c r="AE34" i="9"/>
  <c r="AE35" i="9"/>
  <c r="AE36" i="9"/>
  <c r="AE38" i="9"/>
  <c r="AE39" i="9"/>
  <c r="AE40" i="9"/>
  <c r="AE41" i="9"/>
  <c r="AE42" i="9"/>
  <c r="AE43" i="9"/>
  <c r="AE44" i="9"/>
  <c r="AE45" i="9"/>
  <c r="AE47" i="9"/>
  <c r="AE48" i="9"/>
  <c r="AE49" i="9"/>
  <c r="AE50" i="9"/>
  <c r="AE51" i="9"/>
  <c r="AE52" i="9"/>
  <c r="AE53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8" i="9"/>
  <c r="AE80" i="9"/>
  <c r="AE81" i="9"/>
  <c r="AE82" i="9"/>
  <c r="AE83" i="9"/>
  <c r="AE84" i="9"/>
  <c r="AE87" i="9"/>
  <c r="AE88" i="9"/>
  <c r="AE89" i="9"/>
  <c r="AE90" i="9"/>
  <c r="AE92" i="9"/>
  <c r="AE93" i="9"/>
  <c r="AE94" i="9"/>
  <c r="AE95" i="9"/>
  <c r="AE12" i="9"/>
  <c r="N90" i="9"/>
  <c r="AG90" i="9" s="1"/>
  <c r="AG96" i="10" l="1"/>
  <c r="O96" i="12"/>
  <c r="AG13" i="12"/>
  <c r="AH13" i="12" s="1"/>
  <c r="AH96" i="12" s="1"/>
  <c r="AF96" i="12"/>
  <c r="AF96" i="10"/>
  <c r="O90" i="9"/>
  <c r="AF90" i="9" s="1"/>
  <c r="AH79" i="10"/>
  <c r="AG96" i="12" l="1"/>
  <c r="X96" i="9"/>
  <c r="AA55" i="9" l="1"/>
  <c r="AE55" i="9" s="1"/>
  <c r="N35" i="9" l="1"/>
  <c r="O35" i="9" s="1"/>
  <c r="AF35" i="9" s="1"/>
  <c r="N34" i="9"/>
  <c r="O34" i="9" s="1"/>
  <c r="AG34" i="9" l="1"/>
  <c r="AF34" i="9"/>
  <c r="AH34" i="9" s="1"/>
  <c r="AG35" i="9"/>
  <c r="AH35" i="9" s="1"/>
  <c r="N26" i="9"/>
  <c r="O26" i="9" s="1"/>
  <c r="AF26" i="9" s="1"/>
  <c r="N25" i="9"/>
  <c r="O25" i="9" s="1"/>
  <c r="AF25" i="9" s="1"/>
  <c r="N24" i="9"/>
  <c r="O24" i="9" s="1"/>
  <c r="AG24" i="9" l="1"/>
  <c r="AF24" i="9"/>
  <c r="AG26" i="9"/>
  <c r="AH26" i="9" s="1"/>
  <c r="AG25" i="9"/>
  <c r="L96" i="9"/>
  <c r="N33" i="9"/>
  <c r="O33" i="9" s="1"/>
  <c r="AF33" i="9" s="1"/>
  <c r="N87" i="9"/>
  <c r="O87" i="9" s="1"/>
  <c r="AF87" i="9" s="1"/>
  <c r="AG87" i="9" s="1"/>
  <c r="N84" i="9"/>
  <c r="O84" i="9" s="1"/>
  <c r="AF84" i="9" s="1"/>
  <c r="AH24" i="9" l="1"/>
  <c r="AH25" i="9"/>
  <c r="AG33" i="9"/>
  <c r="AH33" i="9" s="1"/>
  <c r="AH87" i="9"/>
  <c r="AG84" i="9"/>
  <c r="AH84" i="9" l="1"/>
  <c r="N82" i="9" l="1"/>
  <c r="O82" i="9" s="1"/>
  <c r="AF82" i="9" s="1"/>
  <c r="N70" i="9"/>
  <c r="O70" i="9" s="1"/>
  <c r="AF70" i="9" s="1"/>
  <c r="N69" i="9"/>
  <c r="O69" i="9" s="1"/>
  <c r="AF69" i="9" s="1"/>
  <c r="N45" i="9"/>
  <c r="O45" i="9" s="1"/>
  <c r="AF45" i="9" s="1"/>
  <c r="N44" i="9"/>
  <c r="O44" i="9" s="1"/>
  <c r="AF44" i="9" s="1"/>
  <c r="N43" i="9"/>
  <c r="O43" i="9" s="1"/>
  <c r="AF43" i="9" s="1"/>
  <c r="N42" i="9"/>
  <c r="O42" i="9" s="1"/>
  <c r="AF42" i="9" s="1"/>
  <c r="N41" i="9"/>
  <c r="O41" i="9" s="1"/>
  <c r="AF41" i="9" s="1"/>
  <c r="N40" i="9"/>
  <c r="O40" i="9" s="1"/>
  <c r="AF40" i="9" s="1"/>
  <c r="N39" i="9"/>
  <c r="O39" i="9" s="1"/>
  <c r="AF39" i="9" s="1"/>
  <c r="N21" i="9"/>
  <c r="O21" i="9" s="1"/>
  <c r="AF21" i="9" s="1"/>
  <c r="AA20" i="9"/>
  <c r="AE20" i="9" s="1"/>
  <c r="N20" i="9"/>
  <c r="O20" i="9" s="1"/>
  <c r="AF20" i="9" l="1"/>
  <c r="AG39" i="9"/>
  <c r="AH39" i="9" s="1"/>
  <c r="AH45" i="9"/>
  <c r="AG82" i="9"/>
  <c r="AG70" i="9"/>
  <c r="AH69" i="9"/>
  <c r="AG44" i="9"/>
  <c r="AH42" i="9"/>
  <c r="AG43" i="9"/>
  <c r="AG40" i="9"/>
  <c r="AG21" i="9"/>
  <c r="AH20" i="9"/>
  <c r="AA18" i="9"/>
  <c r="AE18" i="9" s="1"/>
  <c r="AH82" i="9" l="1"/>
  <c r="AH70" i="9"/>
  <c r="AH44" i="9"/>
  <c r="AH43" i="9"/>
  <c r="AH41" i="9"/>
  <c r="AH40" i="9"/>
  <c r="AH21" i="9"/>
  <c r="N74" i="9"/>
  <c r="O74" i="9" s="1"/>
  <c r="AF74" i="9" s="1"/>
  <c r="AH74" i="9" l="1"/>
  <c r="N64" i="9" l="1"/>
  <c r="O64" i="9" s="1"/>
  <c r="AF64" i="9" s="1"/>
  <c r="N56" i="9"/>
  <c r="O56" i="9" s="1"/>
  <c r="AF56" i="9" s="1"/>
  <c r="AG56" i="9" l="1"/>
  <c r="N55" i="9"/>
  <c r="O55" i="9" s="1"/>
  <c r="AF55" i="9" s="1"/>
  <c r="AH64" i="9" l="1"/>
  <c r="AH56" i="9"/>
  <c r="N18" i="9"/>
  <c r="O18" i="9" s="1"/>
  <c r="AF18" i="9" s="1"/>
  <c r="N15" i="9"/>
  <c r="O15" i="9" s="1"/>
  <c r="AF15" i="9" l="1"/>
  <c r="AG15" i="9"/>
  <c r="AH55" i="9"/>
  <c r="AG18" i="9"/>
  <c r="AH18" i="9" l="1"/>
  <c r="AH15" i="9"/>
  <c r="AD96" i="9" l="1"/>
  <c r="N95" i="9"/>
  <c r="O95" i="9" s="1"/>
  <c r="AF95" i="9" s="1"/>
  <c r="N94" i="9"/>
  <c r="O94" i="9" s="1"/>
  <c r="AF94" i="9" s="1"/>
  <c r="N93" i="9"/>
  <c r="O93" i="9" s="1"/>
  <c r="N92" i="9"/>
  <c r="O92" i="9" s="1"/>
  <c r="AF92" i="9" s="1"/>
  <c r="AG92" i="9" s="1"/>
  <c r="N89" i="9"/>
  <c r="O89" i="9" s="1"/>
  <c r="AF89" i="9" s="1"/>
  <c r="N88" i="9"/>
  <c r="O88" i="9" s="1"/>
  <c r="AF88" i="9" s="1"/>
  <c r="AA86" i="9"/>
  <c r="AE86" i="9" s="1"/>
  <c r="N86" i="9"/>
  <c r="O86" i="9" s="1"/>
  <c r="AA85" i="9"/>
  <c r="AE85" i="9" s="1"/>
  <c r="N85" i="9"/>
  <c r="O85" i="9" s="1"/>
  <c r="N83" i="9"/>
  <c r="O83" i="9" s="1"/>
  <c r="AF83" i="9" s="1"/>
  <c r="N81" i="9"/>
  <c r="O81" i="9" s="1"/>
  <c r="AF81" i="9" s="1"/>
  <c r="N80" i="9"/>
  <c r="O80" i="9" s="1"/>
  <c r="AF80" i="9" s="1"/>
  <c r="N79" i="9"/>
  <c r="O79" i="9" s="1"/>
  <c r="N78" i="9"/>
  <c r="O78" i="9" s="1"/>
  <c r="AF78" i="9" s="1"/>
  <c r="N76" i="9"/>
  <c r="O76" i="9" s="1"/>
  <c r="AF76" i="9" s="1"/>
  <c r="N75" i="9"/>
  <c r="O75" i="9" s="1"/>
  <c r="N73" i="9"/>
  <c r="O73" i="9" s="1"/>
  <c r="AF73" i="9" s="1"/>
  <c r="N72" i="9"/>
  <c r="O72" i="9" s="1"/>
  <c r="AF72" i="9" s="1"/>
  <c r="N71" i="9"/>
  <c r="O71" i="9" s="1"/>
  <c r="AF71" i="9" s="1"/>
  <c r="N68" i="9"/>
  <c r="O68" i="9" s="1"/>
  <c r="AF68" i="9" s="1"/>
  <c r="N67" i="9"/>
  <c r="O67" i="9" s="1"/>
  <c r="N66" i="9"/>
  <c r="O66" i="9" s="1"/>
  <c r="AF66" i="9" s="1"/>
  <c r="N65" i="9"/>
  <c r="O65" i="9" s="1"/>
  <c r="AF65" i="9" s="1"/>
  <c r="N63" i="9"/>
  <c r="O63" i="9" s="1"/>
  <c r="AF63" i="9" s="1"/>
  <c r="N62" i="9"/>
  <c r="O62" i="9" s="1"/>
  <c r="AF62" i="9" s="1"/>
  <c r="N61" i="9"/>
  <c r="O61" i="9" s="1"/>
  <c r="AF61" i="9" s="1"/>
  <c r="N60" i="9"/>
  <c r="O60" i="9" s="1"/>
  <c r="AF60" i="9" s="1"/>
  <c r="N59" i="9"/>
  <c r="O59" i="9" s="1"/>
  <c r="AF59" i="9" s="1"/>
  <c r="N58" i="9"/>
  <c r="O58" i="9" s="1"/>
  <c r="AF58" i="9" s="1"/>
  <c r="N57" i="9"/>
  <c r="O57" i="9" s="1"/>
  <c r="AF57" i="9" s="1"/>
  <c r="U54" i="9"/>
  <c r="AE54" i="9" s="1"/>
  <c r="N54" i="9"/>
  <c r="O54" i="9" s="1"/>
  <c r="N53" i="9"/>
  <c r="O53" i="9" s="1"/>
  <c r="AF53" i="9" s="1"/>
  <c r="N52" i="9"/>
  <c r="O52" i="9" s="1"/>
  <c r="AF52" i="9" s="1"/>
  <c r="N51" i="9"/>
  <c r="O51" i="9" s="1"/>
  <c r="AF51" i="9" s="1"/>
  <c r="N50" i="9"/>
  <c r="O50" i="9" s="1"/>
  <c r="N49" i="9"/>
  <c r="O49" i="9" s="1"/>
  <c r="AF49" i="9" s="1"/>
  <c r="N48" i="9"/>
  <c r="O48" i="9" s="1"/>
  <c r="AF48" i="9" s="1"/>
  <c r="N47" i="9"/>
  <c r="O47" i="9" s="1"/>
  <c r="AF47" i="9" s="1"/>
  <c r="AA46" i="9"/>
  <c r="AE46" i="9" s="1"/>
  <c r="N46" i="9"/>
  <c r="O46" i="9" s="1"/>
  <c r="N38" i="9"/>
  <c r="O38" i="9" s="1"/>
  <c r="AA37" i="9"/>
  <c r="AE37" i="9" s="1"/>
  <c r="N37" i="9"/>
  <c r="O37" i="9" s="1"/>
  <c r="N36" i="9"/>
  <c r="O36" i="9" s="1"/>
  <c r="AF36" i="9" s="1"/>
  <c r="N32" i="9"/>
  <c r="O32" i="9" s="1"/>
  <c r="N31" i="9"/>
  <c r="O31" i="9" s="1"/>
  <c r="N30" i="9"/>
  <c r="O30" i="9" s="1"/>
  <c r="AF30" i="9" s="1"/>
  <c r="N29" i="9"/>
  <c r="O29" i="9" s="1"/>
  <c r="AF29" i="9" s="1"/>
  <c r="N28" i="9"/>
  <c r="O28" i="9" s="1"/>
  <c r="AF28" i="9" s="1"/>
  <c r="AA27" i="9"/>
  <c r="AE27" i="9" s="1"/>
  <c r="N27" i="9"/>
  <c r="O27" i="9" s="1"/>
  <c r="N23" i="9"/>
  <c r="O23" i="9" s="1"/>
  <c r="AF23" i="9" s="1"/>
  <c r="N22" i="9"/>
  <c r="O22" i="9" s="1"/>
  <c r="N19" i="9"/>
  <c r="O19" i="9" s="1"/>
  <c r="N17" i="9"/>
  <c r="O17" i="9" s="1"/>
  <c r="AF17" i="9" s="1"/>
  <c r="N16" i="9"/>
  <c r="O16" i="9" s="1"/>
  <c r="AF16" i="9" s="1"/>
  <c r="N14" i="9"/>
  <c r="O14" i="9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N13" i="9"/>
  <c r="O13" i="9" s="1"/>
  <c r="AF13" i="9" s="1"/>
  <c r="AG13" i="9" s="1"/>
  <c r="N12" i="9"/>
  <c r="O12" i="9" s="1"/>
  <c r="AF37" i="9" l="1"/>
  <c r="AF86" i="9"/>
  <c r="AH86" i="9" s="1"/>
  <c r="AG19" i="9"/>
  <c r="AF19" i="9"/>
  <c r="AG31" i="9"/>
  <c r="AF31" i="9"/>
  <c r="AG54" i="9"/>
  <c r="AF54" i="9"/>
  <c r="AE79" i="9"/>
  <c r="AF79" i="9" s="1"/>
  <c r="AG79" i="9" s="1"/>
  <c r="AH79" i="9" s="1"/>
  <c r="R96" i="9"/>
  <c r="AG14" i="9"/>
  <c r="AF14" i="9"/>
  <c r="AH14" i="9" s="1"/>
  <c r="AF12" i="9"/>
  <c r="AG12" i="9"/>
  <c r="AG27" i="9"/>
  <c r="AF27" i="9"/>
  <c r="AH27" i="9" s="1"/>
  <c r="AF46" i="9"/>
  <c r="AG67" i="9"/>
  <c r="AF67" i="9"/>
  <c r="AG93" i="9"/>
  <c r="AF93" i="9"/>
  <c r="AG50" i="9"/>
  <c r="AF50" i="9"/>
  <c r="AG75" i="9"/>
  <c r="AF75" i="9"/>
  <c r="AG85" i="9"/>
  <c r="AF85" i="9"/>
  <c r="AG22" i="9"/>
  <c r="AF22" i="9"/>
  <c r="AG32" i="9"/>
  <c r="AF32" i="9"/>
  <c r="AG38" i="9"/>
  <c r="AF38" i="9"/>
  <c r="O96" i="9"/>
  <c r="AH94" i="9"/>
  <c r="AH81" i="9"/>
  <c r="AH53" i="9"/>
  <c r="AG52" i="9"/>
  <c r="AG23" i="9"/>
  <c r="AG28" i="9"/>
  <c r="AH28" i="9" s="1"/>
  <c r="AG30" i="9"/>
  <c r="AH48" i="9"/>
  <c r="AH16" i="9"/>
  <c r="AG68" i="9"/>
  <c r="AG29" i="9"/>
  <c r="AG59" i="9"/>
  <c r="AG46" i="9"/>
  <c r="AG89" i="9"/>
  <c r="AG66" i="9"/>
  <c r="AG65" i="9"/>
  <c r="AH65" i="9" s="1"/>
  <c r="AG72" i="9"/>
  <c r="AH92" i="9"/>
  <c r="AG36" i="9"/>
  <c r="AG63" i="9"/>
  <c r="AG49" i="9"/>
  <c r="AG62" i="9"/>
  <c r="AG71" i="9"/>
  <c r="AG88" i="9"/>
  <c r="AA96" i="9"/>
  <c r="AG58" i="9"/>
  <c r="AG80" i="9"/>
  <c r="U96" i="9"/>
  <c r="AH19" i="9"/>
  <c r="AG73" i="9"/>
  <c r="AG76" i="9"/>
  <c r="AG78" i="9"/>
  <c r="AG17" i="9"/>
  <c r="AG47" i="9"/>
  <c r="AG57" i="9"/>
  <c r="AG60" i="9"/>
  <c r="AG83" i="9"/>
  <c r="AG95" i="9"/>
  <c r="AG37" i="9"/>
  <c r="AL13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L77" i="7"/>
  <c r="AL78" i="7"/>
  <c r="AL79" i="7"/>
  <c r="AL80" i="7"/>
  <c r="AL81" i="7"/>
  <c r="AL82" i="7"/>
  <c r="AL83" i="7"/>
  <c r="AL84" i="7"/>
  <c r="AL85" i="7"/>
  <c r="AL86" i="7"/>
  <c r="AL87" i="7"/>
  <c r="AL88" i="7"/>
  <c r="AL89" i="7"/>
  <c r="AL90" i="7"/>
  <c r="AL91" i="7"/>
  <c r="AL92" i="7"/>
  <c r="AL93" i="7"/>
  <c r="AL94" i="7"/>
  <c r="AL95" i="7"/>
  <c r="AL96" i="7"/>
  <c r="AL97" i="7"/>
  <c r="AL12" i="7"/>
  <c r="AL98" i="7" s="1"/>
  <c r="AH54" i="9" l="1"/>
  <c r="AH38" i="9"/>
  <c r="AH75" i="9"/>
  <c r="AH12" i="9"/>
  <c r="AH31" i="9"/>
  <c r="AH50" i="9"/>
  <c r="AH32" i="9"/>
  <c r="AH85" i="9"/>
  <c r="AH67" i="9"/>
  <c r="AH22" i="9"/>
  <c r="AH93" i="9"/>
  <c r="AE96" i="9"/>
  <c r="AH47" i="9"/>
  <c r="AH89" i="9"/>
  <c r="AH66" i="9"/>
  <c r="AH13" i="9"/>
  <c r="AH23" i="9"/>
  <c r="AH52" i="9"/>
  <c r="AH46" i="9"/>
  <c r="AH59" i="9"/>
  <c r="AH76" i="9"/>
  <c r="AH63" i="9"/>
  <c r="AH78" i="9"/>
  <c r="AH51" i="9"/>
  <c r="AH68" i="9"/>
  <c r="AH30" i="9"/>
  <c r="AH72" i="9"/>
  <c r="AH60" i="9"/>
  <c r="AH57" i="9"/>
  <c r="AH80" i="9"/>
  <c r="AH36" i="9"/>
  <c r="AH58" i="9"/>
  <c r="AH88" i="9"/>
  <c r="AH29" i="9"/>
  <c r="AG96" i="9"/>
  <c r="AH17" i="9"/>
  <c r="AF96" i="9"/>
  <c r="AH37" i="9"/>
  <c r="AH83" i="9"/>
  <c r="AH73" i="9"/>
  <c r="AH49" i="9"/>
  <c r="AH95" i="9"/>
  <c r="AH61" i="9"/>
  <c r="AH90" i="9"/>
  <c r="AH71" i="9"/>
  <c r="AH62" i="9"/>
  <c r="O14" i="8" l="1"/>
  <c r="AG13" i="8"/>
  <c r="M98" i="7"/>
  <c r="AF98" i="8"/>
  <c r="Z98" i="8"/>
  <c r="AE98" i="1"/>
  <c r="Y98" i="1"/>
  <c r="M98" i="1"/>
  <c r="AG97" i="8" l="1"/>
  <c r="O97" i="8"/>
  <c r="P97" i="8" s="1"/>
  <c r="AH97" i="8" s="1"/>
  <c r="AI97" i="8" s="1"/>
  <c r="AG96" i="8"/>
  <c r="O96" i="8"/>
  <c r="P96" i="8" s="1"/>
  <c r="AG95" i="8"/>
  <c r="O95" i="8"/>
  <c r="P95" i="8" s="1"/>
  <c r="AG94" i="8"/>
  <c r="O94" i="8"/>
  <c r="P94" i="8" s="1"/>
  <c r="AI94" i="8" s="1"/>
  <c r="A94" i="8"/>
  <c r="A95" i="8" s="1"/>
  <c r="A96" i="8" s="1"/>
  <c r="AG93" i="8"/>
  <c r="O93" i="8"/>
  <c r="P93" i="8" s="1"/>
  <c r="AH93" i="8" s="1"/>
  <c r="AI93" i="8" s="1"/>
  <c r="AG92" i="8"/>
  <c r="O92" i="8"/>
  <c r="P92" i="8" s="1"/>
  <c r="AG91" i="8"/>
  <c r="O91" i="8"/>
  <c r="P91" i="8" s="1"/>
  <c r="AI91" i="8" s="1"/>
  <c r="AG90" i="8"/>
  <c r="O90" i="8"/>
  <c r="P90" i="8" s="1"/>
  <c r="AG89" i="8"/>
  <c r="O89" i="8"/>
  <c r="P89" i="8" s="1"/>
  <c r="A89" i="8"/>
  <c r="A90" i="8" s="1"/>
  <c r="A91" i="8" s="1"/>
  <c r="A92" i="8" s="1"/>
  <c r="AG88" i="8"/>
  <c r="O88" i="8"/>
  <c r="P88" i="8" s="1"/>
  <c r="AH88" i="8" s="1"/>
  <c r="AG87" i="8"/>
  <c r="O87" i="8"/>
  <c r="P87" i="8" s="1"/>
  <c r="A87" i="8"/>
  <c r="AG86" i="8"/>
  <c r="O86" i="8"/>
  <c r="P86" i="8" s="1"/>
  <c r="AG85" i="8"/>
  <c r="O85" i="8"/>
  <c r="P85" i="8" s="1"/>
  <c r="AI85" i="8" s="1"/>
  <c r="AC84" i="8"/>
  <c r="AG84" i="8" s="1"/>
  <c r="O84" i="8"/>
  <c r="P84" i="8" s="1"/>
  <c r="AI84" i="8" s="1"/>
  <c r="AC83" i="8"/>
  <c r="AG83" i="8" s="1"/>
  <c r="O83" i="8"/>
  <c r="P83" i="8" s="1"/>
  <c r="AC82" i="8"/>
  <c r="AG82" i="8" s="1"/>
  <c r="O82" i="8"/>
  <c r="P82" i="8" s="1"/>
  <c r="AI82" i="8" s="1"/>
  <c r="A82" i="8"/>
  <c r="A83" i="8" s="1"/>
  <c r="A84" i="8" s="1"/>
  <c r="AG81" i="8"/>
  <c r="O81" i="8"/>
  <c r="P81" i="8" s="1"/>
  <c r="AG80" i="8"/>
  <c r="O80" i="8"/>
  <c r="P80" i="8" s="1"/>
  <c r="AH80" i="8" s="1"/>
  <c r="AJ80" i="8" s="1"/>
  <c r="AG79" i="8"/>
  <c r="O79" i="8"/>
  <c r="P79" i="8" s="1"/>
  <c r="AI79" i="8" s="1"/>
  <c r="AG78" i="8"/>
  <c r="O78" i="8"/>
  <c r="P78" i="8" s="1"/>
  <c r="AH78" i="8" s="1"/>
  <c r="AI78" i="8" s="1"/>
  <c r="A78" i="8"/>
  <c r="A79" i="8" s="1"/>
  <c r="A80" i="8" s="1"/>
  <c r="AG77" i="8"/>
  <c r="O77" i="8"/>
  <c r="P77" i="8" s="1"/>
  <c r="AG76" i="8"/>
  <c r="O76" i="8"/>
  <c r="P76" i="8" s="1"/>
  <c r="AI76" i="8" s="1"/>
  <c r="AG75" i="8"/>
  <c r="O75" i="8"/>
  <c r="P75" i="8" s="1"/>
  <c r="AI75" i="8" s="1"/>
  <c r="AG74" i="8"/>
  <c r="O74" i="8"/>
  <c r="P74" i="8" s="1"/>
  <c r="AG73" i="8"/>
  <c r="O73" i="8"/>
  <c r="P73" i="8" s="1"/>
  <c r="AG72" i="8"/>
  <c r="O72" i="8"/>
  <c r="P72" i="8" s="1"/>
  <c r="AG71" i="8"/>
  <c r="O71" i="8"/>
  <c r="P71" i="8" s="1"/>
  <c r="AI71" i="8" s="1"/>
  <c r="AG70" i="8"/>
  <c r="O70" i="8"/>
  <c r="P70" i="8" s="1"/>
  <c r="A70" i="8"/>
  <c r="A71" i="8" s="1"/>
  <c r="A72" i="8" s="1"/>
  <c r="A73" i="8" s="1"/>
  <c r="A74" i="8" s="1"/>
  <c r="A75" i="8" s="1"/>
  <c r="A76" i="8" s="1"/>
  <c r="AG69" i="8"/>
  <c r="O69" i="8"/>
  <c r="P69" i="8" s="1"/>
  <c r="AG68" i="8"/>
  <c r="O68" i="8"/>
  <c r="P68" i="8" s="1"/>
  <c r="AG67" i="8"/>
  <c r="O67" i="8"/>
  <c r="P67" i="8" s="1"/>
  <c r="AH67" i="8" s="1"/>
  <c r="AI67" i="8" s="1"/>
  <c r="AG66" i="8"/>
  <c r="O66" i="8"/>
  <c r="P66" i="8" s="1"/>
  <c r="AI66" i="8" s="1"/>
  <c r="AG65" i="8"/>
  <c r="O65" i="8"/>
  <c r="P65" i="8" s="1"/>
  <c r="AI65" i="8" s="1"/>
  <c r="AG64" i="8"/>
  <c r="O64" i="8"/>
  <c r="P64" i="8" s="1"/>
  <c r="AH64" i="8" s="1"/>
  <c r="AI64" i="8" s="1"/>
  <c r="AG63" i="8"/>
  <c r="O63" i="8"/>
  <c r="P63" i="8" s="1"/>
  <c r="A63" i="8"/>
  <c r="A64" i="8" s="1"/>
  <c r="A65" i="8" s="1"/>
  <c r="A66" i="8" s="1"/>
  <c r="A67" i="8" s="1"/>
  <c r="W62" i="8"/>
  <c r="AG62" i="8" s="1"/>
  <c r="O62" i="8"/>
  <c r="P62" i="8" s="1"/>
  <c r="AI62" i="8" s="1"/>
  <c r="AG61" i="8"/>
  <c r="O61" i="8"/>
  <c r="P61" i="8" s="1"/>
  <c r="AG60" i="8"/>
  <c r="O60" i="8"/>
  <c r="P60" i="8" s="1"/>
  <c r="A60" i="8"/>
  <c r="AG59" i="8"/>
  <c r="O59" i="8"/>
  <c r="P59" i="8" s="1"/>
  <c r="AI59" i="8" s="1"/>
  <c r="AG58" i="8"/>
  <c r="O58" i="8"/>
  <c r="P58" i="8" s="1"/>
  <c r="AG57" i="8"/>
  <c r="O57" i="8"/>
  <c r="P57" i="8" s="1"/>
  <c r="AI57" i="8" s="1"/>
  <c r="AG56" i="8"/>
  <c r="O56" i="8"/>
  <c r="P56" i="8" s="1"/>
  <c r="AG55" i="8"/>
  <c r="O55" i="8"/>
  <c r="P55" i="8" s="1"/>
  <c r="AG54" i="8"/>
  <c r="O54" i="8"/>
  <c r="P54" i="8" s="1"/>
  <c r="AG53" i="8"/>
  <c r="O53" i="8"/>
  <c r="P53" i="8" s="1"/>
  <c r="AI53" i="8" s="1"/>
  <c r="W52" i="8"/>
  <c r="W98" i="8" s="1"/>
  <c r="O52" i="8"/>
  <c r="P52" i="8" s="1"/>
  <c r="AI52" i="8" s="1"/>
  <c r="AG51" i="8"/>
  <c r="O51" i="8"/>
  <c r="P51" i="8" s="1"/>
  <c r="A51" i="8"/>
  <c r="A52" i="8" s="1"/>
  <c r="A53" i="8" s="1"/>
  <c r="A54" i="8" s="1"/>
  <c r="A55" i="8" s="1"/>
  <c r="A56" i="8" s="1"/>
  <c r="A57" i="8" s="1"/>
  <c r="A58" i="8" s="1"/>
  <c r="AG50" i="8"/>
  <c r="O50" i="8"/>
  <c r="P50" i="8" s="1"/>
  <c r="AG49" i="8"/>
  <c r="O49" i="8"/>
  <c r="P49" i="8" s="1"/>
  <c r="AI49" i="8" s="1"/>
  <c r="AG48" i="8"/>
  <c r="O48" i="8"/>
  <c r="P48" i="8" s="1"/>
  <c r="AG47" i="8"/>
  <c r="O47" i="8"/>
  <c r="P47" i="8" s="1"/>
  <c r="AI47" i="8" s="1"/>
  <c r="AG46" i="8"/>
  <c r="O46" i="8"/>
  <c r="P46" i="8" s="1"/>
  <c r="AG45" i="8"/>
  <c r="O45" i="8"/>
  <c r="P45" i="8" s="1"/>
  <c r="AI45" i="8" s="1"/>
  <c r="AC44" i="8"/>
  <c r="AG44" i="8" s="1"/>
  <c r="O44" i="8"/>
  <c r="P44" i="8" s="1"/>
  <c r="AG43" i="8"/>
  <c r="O43" i="8"/>
  <c r="P43" i="8" s="1"/>
  <c r="AG42" i="8"/>
  <c r="O42" i="8"/>
  <c r="P42" i="8" s="1"/>
  <c r="AG41" i="8"/>
  <c r="O41" i="8"/>
  <c r="P41" i="8" s="1"/>
  <c r="AG40" i="8"/>
  <c r="O40" i="8"/>
  <c r="P40" i="8" s="1"/>
  <c r="AG39" i="8"/>
  <c r="O39" i="8"/>
  <c r="P39" i="8" s="1"/>
  <c r="AG38" i="8"/>
  <c r="O38" i="8"/>
  <c r="P38" i="8" s="1"/>
  <c r="AG37" i="8"/>
  <c r="O37" i="8"/>
  <c r="P37" i="8" s="1"/>
  <c r="AI37" i="8" s="1"/>
  <c r="A37" i="8"/>
  <c r="A38" i="8" s="1"/>
  <c r="A39" i="8" s="1"/>
  <c r="A40" i="8" s="1"/>
  <c r="A41" i="8" s="1"/>
  <c r="A42" i="8" s="1"/>
  <c r="A43" i="8" s="1"/>
  <c r="A44" i="8" s="1"/>
  <c r="A45" i="8" s="1"/>
  <c r="A46" i="8" s="1"/>
  <c r="AC36" i="8"/>
  <c r="AG36" i="8" s="1"/>
  <c r="O36" i="8"/>
  <c r="P36" i="8" s="1"/>
  <c r="AG35" i="8"/>
  <c r="O35" i="8"/>
  <c r="P35" i="8" s="1"/>
  <c r="AG34" i="8"/>
  <c r="O34" i="8"/>
  <c r="P34" i="8" s="1"/>
  <c r="AI34" i="8" s="1"/>
  <c r="AG33" i="8"/>
  <c r="O33" i="8"/>
  <c r="P33" i="8" s="1"/>
  <c r="AC32" i="8"/>
  <c r="AG32" i="8" s="1"/>
  <c r="O32" i="8"/>
  <c r="P32" i="8" s="1"/>
  <c r="AI32" i="8" s="1"/>
  <c r="AG31" i="8"/>
  <c r="O31" i="8"/>
  <c r="P31" i="8" s="1"/>
  <c r="AI31" i="8" s="1"/>
  <c r="AG30" i="8"/>
  <c r="O30" i="8"/>
  <c r="P30" i="8" s="1"/>
  <c r="AH30" i="8" s="1"/>
  <c r="AI30" i="8" s="1"/>
  <c r="AG29" i="8"/>
  <c r="O29" i="8"/>
  <c r="P29" i="8" s="1"/>
  <c r="AG28" i="8"/>
  <c r="O28" i="8"/>
  <c r="P28" i="8" s="1"/>
  <c r="AI28" i="8" s="1"/>
  <c r="AG27" i="8"/>
  <c r="O27" i="8"/>
  <c r="P27" i="8" s="1"/>
  <c r="AI27" i="8" s="1"/>
  <c r="A27" i="8"/>
  <c r="A28" i="8" s="1"/>
  <c r="A29" i="8" s="1"/>
  <c r="A30" i="8" s="1"/>
  <c r="A31" i="8" s="1"/>
  <c r="A32" i="8" s="1"/>
  <c r="AG26" i="8"/>
  <c r="O26" i="8"/>
  <c r="P26" i="8" s="1"/>
  <c r="AG25" i="8"/>
  <c r="O25" i="8"/>
  <c r="P25" i="8" s="1"/>
  <c r="AI25" i="8" s="1"/>
  <c r="AG24" i="8"/>
  <c r="O24" i="8"/>
  <c r="P24" i="8" s="1"/>
  <c r="AC23" i="8"/>
  <c r="AG23" i="8" s="1"/>
  <c r="O23" i="8"/>
  <c r="P23" i="8" s="1"/>
  <c r="AI23" i="8" s="1"/>
  <c r="AC22" i="8"/>
  <c r="O22" i="8"/>
  <c r="P22" i="8" s="1"/>
  <c r="AG21" i="8"/>
  <c r="O21" i="8"/>
  <c r="P21" i="8" s="1"/>
  <c r="A21" i="8"/>
  <c r="A22" i="8" s="1"/>
  <c r="A23" i="8" s="1"/>
  <c r="A24" i="8" s="1"/>
  <c r="A25" i="8" s="1"/>
  <c r="AG20" i="8"/>
  <c r="O20" i="8"/>
  <c r="P20" i="8" s="1"/>
  <c r="AI20" i="8" s="1"/>
  <c r="AG19" i="8"/>
  <c r="O19" i="8"/>
  <c r="P19" i="8" s="1"/>
  <c r="AG18" i="8"/>
  <c r="O18" i="8"/>
  <c r="P18" i="8" s="1"/>
  <c r="AI18" i="8" s="1"/>
  <c r="AG17" i="8"/>
  <c r="O17" i="8"/>
  <c r="P17" i="8" s="1"/>
  <c r="AG16" i="8"/>
  <c r="O16" i="8"/>
  <c r="P16" i="8" s="1"/>
  <c r="AG15" i="8"/>
  <c r="O15" i="8"/>
  <c r="P15" i="8" s="1"/>
  <c r="AG14" i="8"/>
  <c r="P14" i="8"/>
  <c r="AH14" i="8" s="1"/>
  <c r="AI14" i="8" s="1"/>
  <c r="O13" i="8"/>
  <c r="P13" i="8" s="1"/>
  <c r="AH13" i="8" s="1"/>
  <c r="A13" i="8"/>
  <c r="A14" i="8" s="1"/>
  <c r="A15" i="8" s="1"/>
  <c r="A16" i="8" s="1"/>
  <c r="A17" i="8" s="1"/>
  <c r="AG12" i="8"/>
  <c r="O12" i="8"/>
  <c r="P12" i="8" s="1"/>
  <c r="AH24" i="8" l="1"/>
  <c r="AI24" i="8" s="1"/>
  <c r="AH60" i="8"/>
  <c r="AI60" i="8" s="1"/>
  <c r="AH12" i="8"/>
  <c r="AI12" i="8"/>
  <c r="AI15" i="8"/>
  <c r="AJ15" i="8" s="1"/>
  <c r="AH15" i="8"/>
  <c r="AH38" i="8"/>
  <c r="AI38" i="8" s="1"/>
  <c r="AH48" i="8"/>
  <c r="AH72" i="8"/>
  <c r="AI72" i="8" s="1"/>
  <c r="AH92" i="8"/>
  <c r="AG22" i="8"/>
  <c r="AG98" i="8" s="1"/>
  <c r="AC98" i="8"/>
  <c r="AG52" i="8"/>
  <c r="AH76" i="8"/>
  <c r="AH95" i="8"/>
  <c r="AJ95" i="8" s="1"/>
  <c r="AJ97" i="8"/>
  <c r="AH81" i="8"/>
  <c r="AH86" i="8"/>
  <c r="AH32" i="8"/>
  <c r="AJ32" i="8" s="1"/>
  <c r="AH46" i="8"/>
  <c r="AJ46" i="8" s="1"/>
  <c r="AH41" i="8"/>
  <c r="AJ41" i="8" s="1"/>
  <c r="AH54" i="8"/>
  <c r="AH57" i="8"/>
  <c r="AJ57" i="8" s="1"/>
  <c r="AH66" i="8"/>
  <c r="P98" i="8"/>
  <c r="AH35" i="8"/>
  <c r="AI35" i="8"/>
  <c r="AH58" i="8"/>
  <c r="AI58" i="8"/>
  <c r="AH33" i="8"/>
  <c r="AI33" i="8"/>
  <c r="AI56" i="8"/>
  <c r="AH56" i="8"/>
  <c r="AI68" i="8"/>
  <c r="AH68" i="8"/>
  <c r="AH59" i="8"/>
  <c r="AJ59" i="8" s="1"/>
  <c r="AH16" i="8"/>
  <c r="AJ16" i="8" s="1"/>
  <c r="AH18" i="8"/>
  <c r="AJ18" i="8" s="1"/>
  <c r="AJ24" i="8"/>
  <c r="AH25" i="8"/>
  <c r="AJ25" i="8" s="1"/>
  <c r="AH31" i="8"/>
  <c r="AJ31" i="8" s="1"/>
  <c r="AH49" i="8"/>
  <c r="AH65" i="8"/>
  <c r="AJ65" i="8" s="1"/>
  <c r="AH71" i="8"/>
  <c r="AJ71" i="8" s="1"/>
  <c r="AH75" i="8"/>
  <c r="AJ75" i="8" s="1"/>
  <c r="AI81" i="8"/>
  <c r="AJ81" i="8" s="1"/>
  <c r="AH94" i="8"/>
  <c r="AJ94" i="8" s="1"/>
  <c r="AH83" i="8"/>
  <c r="AJ83" i="8" s="1"/>
  <c r="AH91" i="8"/>
  <c r="AJ91" i="8" s="1"/>
  <c r="AH85" i="8"/>
  <c r="AJ85" i="8" s="1"/>
  <c r="AH20" i="8"/>
  <c r="AJ20" i="8" s="1"/>
  <c r="AH34" i="8"/>
  <c r="AJ34" i="8" s="1"/>
  <c r="AH53" i="8"/>
  <c r="AJ53" i="8" s="1"/>
  <c r="AH63" i="8"/>
  <c r="AJ63" i="8" s="1"/>
  <c r="AH79" i="8"/>
  <c r="AJ79" i="8" s="1"/>
  <c r="AI88" i="8"/>
  <c r="AJ88" i="8" s="1"/>
  <c r="AI92" i="8"/>
  <c r="AJ92" i="8" s="1"/>
  <c r="AI13" i="8"/>
  <c r="AH89" i="8"/>
  <c r="AI89" i="8"/>
  <c r="AH17" i="8"/>
  <c r="AI17" i="8"/>
  <c r="AH73" i="8"/>
  <c r="AI73" i="8"/>
  <c r="AH21" i="8"/>
  <c r="AI21" i="8"/>
  <c r="AH69" i="8"/>
  <c r="AI69" i="8"/>
  <c r="AH19" i="8"/>
  <c r="AI19" i="8"/>
  <c r="AI22" i="8"/>
  <c r="AH22" i="8"/>
  <c r="AH29" i="8"/>
  <c r="AI29" i="8"/>
  <c r="AH39" i="8"/>
  <c r="AI39" i="8"/>
  <c r="AH42" i="8"/>
  <c r="AI42" i="8"/>
  <c r="AH50" i="8"/>
  <c r="AI50" i="8"/>
  <c r="AI26" i="8"/>
  <c r="AH26" i="8"/>
  <c r="AI90" i="8"/>
  <c r="AH90" i="8"/>
  <c r="AI96" i="8"/>
  <c r="AH96" i="8"/>
  <c r="AI55" i="8"/>
  <c r="AH55" i="8"/>
  <c r="AJ66" i="8"/>
  <c r="AH27" i="8"/>
  <c r="AJ27" i="8" s="1"/>
  <c r="AH28" i="8"/>
  <c r="AJ28" i="8" s="1"/>
  <c r="AH37" i="8"/>
  <c r="AJ37" i="8" s="1"/>
  <c r="AJ38" i="8"/>
  <c r="AI40" i="8"/>
  <c r="AH40" i="8"/>
  <c r="AH45" i="8"/>
  <c r="AJ45" i="8" s="1"/>
  <c r="AH47" i="8"/>
  <c r="AJ47" i="8" s="1"/>
  <c r="AI48" i="8"/>
  <c r="AJ48" i="8" s="1"/>
  <c r="AI54" i="8"/>
  <c r="AJ60" i="8"/>
  <c r="AJ67" i="8"/>
  <c r="AJ72" i="8"/>
  <c r="AI74" i="8"/>
  <c r="AH74" i="8"/>
  <c r="AH82" i="8"/>
  <c r="AJ82" i="8" s="1"/>
  <c r="AI86" i="8"/>
  <c r="AJ86" i="8" s="1"/>
  <c r="AI87" i="8"/>
  <c r="AH87" i="8"/>
  <c r="AI77" i="8"/>
  <c r="AH77" i="8"/>
  <c r="AI61" i="8"/>
  <c r="AH61" i="8"/>
  <c r="AJ76" i="8"/>
  <c r="AH23" i="8"/>
  <c r="AJ23" i="8" s="1"/>
  <c r="AI36" i="8"/>
  <c r="AH36" i="8"/>
  <c r="AI43" i="8"/>
  <c r="AH43" i="8"/>
  <c r="AI44" i="8"/>
  <c r="AH44" i="8"/>
  <c r="AJ49" i="8"/>
  <c r="AH51" i="8"/>
  <c r="AJ51" i="8" s="1"/>
  <c r="AH62" i="8"/>
  <c r="AJ62" i="8" s="1"/>
  <c r="AI70" i="8"/>
  <c r="AH70" i="8"/>
  <c r="AH84" i="8"/>
  <c r="AJ84" i="8" s="1"/>
  <c r="AF98" i="7"/>
  <c r="Z98" i="7"/>
  <c r="W98" i="7"/>
  <c r="AG97" i="7"/>
  <c r="O97" i="7"/>
  <c r="P97" i="7" s="1"/>
  <c r="AH97" i="7" s="1"/>
  <c r="AI97" i="7" s="1"/>
  <c r="AG96" i="7"/>
  <c r="P96" i="7"/>
  <c r="AH96" i="7" s="1"/>
  <c r="AI96" i="7" s="1"/>
  <c r="O96" i="7"/>
  <c r="AG95" i="7"/>
  <c r="O95" i="7"/>
  <c r="P95" i="7" s="1"/>
  <c r="AH95" i="7" s="1"/>
  <c r="AI95" i="7" s="1"/>
  <c r="AG94" i="7"/>
  <c r="O94" i="7"/>
  <c r="P94" i="7" s="1"/>
  <c r="AH94" i="7" s="1"/>
  <c r="AI94" i="7" s="1"/>
  <c r="A94" i="7"/>
  <c r="A95" i="7" s="1"/>
  <c r="A96" i="7" s="1"/>
  <c r="AG93" i="7"/>
  <c r="O93" i="7"/>
  <c r="P93" i="7" s="1"/>
  <c r="AH93" i="7" s="1"/>
  <c r="AI93" i="7" s="1"/>
  <c r="AG92" i="7"/>
  <c r="O92" i="7"/>
  <c r="P92" i="7" s="1"/>
  <c r="AH92" i="7" s="1"/>
  <c r="AI92" i="7" s="1"/>
  <c r="AG91" i="7"/>
  <c r="O91" i="7"/>
  <c r="P91" i="7" s="1"/>
  <c r="AH91" i="7" s="1"/>
  <c r="AI91" i="7" s="1"/>
  <c r="A91" i="7"/>
  <c r="A92" i="7" s="1"/>
  <c r="AG90" i="7"/>
  <c r="O90" i="7"/>
  <c r="P90" i="7" s="1"/>
  <c r="AH90" i="7" s="1"/>
  <c r="AI90" i="7" s="1"/>
  <c r="AG89" i="7"/>
  <c r="O89" i="7"/>
  <c r="P89" i="7" s="1"/>
  <c r="AH89" i="7" s="1"/>
  <c r="AI89" i="7" s="1"/>
  <c r="A89" i="7"/>
  <c r="A90" i="7" s="1"/>
  <c r="AG88" i="7"/>
  <c r="O88" i="7"/>
  <c r="P88" i="7" s="1"/>
  <c r="AH88" i="7" s="1"/>
  <c r="AI88" i="7" s="1"/>
  <c r="AG87" i="7"/>
  <c r="O87" i="7"/>
  <c r="P87" i="7" s="1"/>
  <c r="AH87" i="7" s="1"/>
  <c r="AI87" i="7" s="1"/>
  <c r="A87" i="7"/>
  <c r="AG86" i="7"/>
  <c r="O86" i="7"/>
  <c r="P86" i="7" s="1"/>
  <c r="AH86" i="7" s="1"/>
  <c r="AI86" i="7" s="1"/>
  <c r="AG85" i="7"/>
  <c r="P85" i="7"/>
  <c r="AH85" i="7" s="1"/>
  <c r="AI85" i="7" s="1"/>
  <c r="O85" i="7"/>
  <c r="AG84" i="7"/>
  <c r="O84" i="7"/>
  <c r="P84" i="7" s="1"/>
  <c r="AH84" i="7" s="1"/>
  <c r="AI84" i="7" s="1"/>
  <c r="AG83" i="7"/>
  <c r="O83" i="7"/>
  <c r="P83" i="7" s="1"/>
  <c r="AH83" i="7" s="1"/>
  <c r="AI83" i="7" s="1"/>
  <c r="AG82" i="7"/>
  <c r="O82" i="7"/>
  <c r="P82" i="7" s="1"/>
  <c r="AH82" i="7" s="1"/>
  <c r="AI82" i="7" s="1"/>
  <c r="A82" i="7"/>
  <c r="A83" i="7" s="1"/>
  <c r="A84" i="7" s="1"/>
  <c r="AG81" i="7"/>
  <c r="O81" i="7"/>
  <c r="P81" i="7" s="1"/>
  <c r="AH81" i="7" s="1"/>
  <c r="AI81" i="7" s="1"/>
  <c r="AG80" i="7"/>
  <c r="O80" i="7"/>
  <c r="P80" i="7" s="1"/>
  <c r="AH80" i="7" s="1"/>
  <c r="AI80" i="7" s="1"/>
  <c r="AG79" i="7"/>
  <c r="O79" i="7"/>
  <c r="P79" i="7" s="1"/>
  <c r="AH79" i="7" s="1"/>
  <c r="AI79" i="7" s="1"/>
  <c r="AG78" i="7"/>
  <c r="P78" i="7"/>
  <c r="AH78" i="7" s="1"/>
  <c r="AI78" i="7" s="1"/>
  <c r="O78" i="7"/>
  <c r="A78" i="7"/>
  <c r="A79" i="7" s="1"/>
  <c r="A80" i="7" s="1"/>
  <c r="AG77" i="7"/>
  <c r="P77" i="7"/>
  <c r="AH77" i="7" s="1"/>
  <c r="AI77" i="7" s="1"/>
  <c r="O77" i="7"/>
  <c r="AG76" i="7"/>
  <c r="O76" i="7"/>
  <c r="P76" i="7" s="1"/>
  <c r="AH76" i="7" s="1"/>
  <c r="AI76" i="7" s="1"/>
  <c r="AG75" i="7"/>
  <c r="O75" i="7"/>
  <c r="P75" i="7" s="1"/>
  <c r="AH75" i="7" s="1"/>
  <c r="AI75" i="7" s="1"/>
  <c r="AG74" i="7"/>
  <c r="O74" i="7"/>
  <c r="P74" i="7" s="1"/>
  <c r="AH74" i="7" s="1"/>
  <c r="AI74" i="7" s="1"/>
  <c r="AG73" i="7"/>
  <c r="O73" i="7"/>
  <c r="P73" i="7" s="1"/>
  <c r="AH73" i="7" s="1"/>
  <c r="AI73" i="7" s="1"/>
  <c r="AG72" i="7"/>
  <c r="O72" i="7"/>
  <c r="P72" i="7" s="1"/>
  <c r="AH72" i="7" s="1"/>
  <c r="AI72" i="7" s="1"/>
  <c r="AG71" i="7"/>
  <c r="O71" i="7"/>
  <c r="P71" i="7" s="1"/>
  <c r="AH71" i="7" s="1"/>
  <c r="AI71" i="7" s="1"/>
  <c r="AG70" i="7"/>
  <c r="O70" i="7"/>
  <c r="P70" i="7" s="1"/>
  <c r="AH70" i="7" s="1"/>
  <c r="AI70" i="7" s="1"/>
  <c r="A70" i="7"/>
  <c r="A71" i="7" s="1"/>
  <c r="A72" i="7" s="1"/>
  <c r="A73" i="7" s="1"/>
  <c r="A74" i="7" s="1"/>
  <c r="A75" i="7" s="1"/>
  <c r="A76" i="7" s="1"/>
  <c r="AG69" i="7"/>
  <c r="O69" i="7"/>
  <c r="P69" i="7" s="1"/>
  <c r="AH69" i="7" s="1"/>
  <c r="AI69" i="7" s="1"/>
  <c r="AG68" i="7"/>
  <c r="O68" i="7"/>
  <c r="P68" i="7" s="1"/>
  <c r="AH68" i="7" s="1"/>
  <c r="AI68" i="7" s="1"/>
  <c r="AG67" i="7"/>
  <c r="O67" i="7"/>
  <c r="P67" i="7" s="1"/>
  <c r="AH67" i="7" s="1"/>
  <c r="AI67" i="7" s="1"/>
  <c r="AG66" i="7"/>
  <c r="O66" i="7"/>
  <c r="P66" i="7" s="1"/>
  <c r="AH66" i="7" s="1"/>
  <c r="AI66" i="7" s="1"/>
  <c r="AG65" i="7"/>
  <c r="O65" i="7"/>
  <c r="P65" i="7" s="1"/>
  <c r="AH65" i="7" s="1"/>
  <c r="AI65" i="7" s="1"/>
  <c r="AG64" i="7"/>
  <c r="O64" i="7"/>
  <c r="P64" i="7" s="1"/>
  <c r="AH64" i="7" s="1"/>
  <c r="AI64" i="7" s="1"/>
  <c r="AG63" i="7"/>
  <c r="O63" i="7"/>
  <c r="P63" i="7" s="1"/>
  <c r="AH63" i="7" s="1"/>
  <c r="AI63" i="7" s="1"/>
  <c r="A63" i="7"/>
  <c r="A64" i="7" s="1"/>
  <c r="A65" i="7" s="1"/>
  <c r="A66" i="7" s="1"/>
  <c r="A67" i="7" s="1"/>
  <c r="AG62" i="7"/>
  <c r="O62" i="7"/>
  <c r="P62" i="7" s="1"/>
  <c r="AH62" i="7" s="1"/>
  <c r="AI62" i="7" s="1"/>
  <c r="AG61" i="7"/>
  <c r="O61" i="7"/>
  <c r="P61" i="7" s="1"/>
  <c r="AH61" i="7" s="1"/>
  <c r="AI61" i="7" s="1"/>
  <c r="AG60" i="7"/>
  <c r="O60" i="7"/>
  <c r="P60" i="7" s="1"/>
  <c r="AH60" i="7" s="1"/>
  <c r="AI60" i="7" s="1"/>
  <c r="A60" i="7"/>
  <c r="AG59" i="7"/>
  <c r="O59" i="7"/>
  <c r="P59" i="7" s="1"/>
  <c r="AH59" i="7" s="1"/>
  <c r="AI59" i="7" s="1"/>
  <c r="AG58" i="7"/>
  <c r="P58" i="7"/>
  <c r="AH58" i="7" s="1"/>
  <c r="AI58" i="7" s="1"/>
  <c r="O58" i="7"/>
  <c r="AG57" i="7"/>
  <c r="O57" i="7"/>
  <c r="P57" i="7" s="1"/>
  <c r="AH57" i="7" s="1"/>
  <c r="AI57" i="7" s="1"/>
  <c r="AG56" i="7"/>
  <c r="O56" i="7"/>
  <c r="P56" i="7" s="1"/>
  <c r="AH56" i="7" s="1"/>
  <c r="AI56" i="7" s="1"/>
  <c r="AG55" i="7"/>
  <c r="O55" i="7"/>
  <c r="P55" i="7" s="1"/>
  <c r="AH55" i="7" s="1"/>
  <c r="AI55" i="7" s="1"/>
  <c r="AG54" i="7"/>
  <c r="O54" i="7"/>
  <c r="P54" i="7" s="1"/>
  <c r="AH54" i="7" s="1"/>
  <c r="AI54" i="7" s="1"/>
  <c r="AG53" i="7"/>
  <c r="O53" i="7"/>
  <c r="P53" i="7" s="1"/>
  <c r="AH53" i="7" s="1"/>
  <c r="AI53" i="7" s="1"/>
  <c r="AG52" i="7"/>
  <c r="O52" i="7"/>
  <c r="P52" i="7" s="1"/>
  <c r="AH52" i="7" s="1"/>
  <c r="AI52" i="7" s="1"/>
  <c r="AG51" i="7"/>
  <c r="P51" i="7"/>
  <c r="AH51" i="7" s="1"/>
  <c r="AI51" i="7" s="1"/>
  <c r="O51" i="7"/>
  <c r="A51" i="7"/>
  <c r="A52" i="7" s="1"/>
  <c r="A53" i="7" s="1"/>
  <c r="A54" i="7" s="1"/>
  <c r="A55" i="7" s="1"/>
  <c r="A56" i="7" s="1"/>
  <c r="A57" i="7" s="1"/>
  <c r="A58" i="7" s="1"/>
  <c r="AG50" i="7"/>
  <c r="O50" i="7"/>
  <c r="P50" i="7" s="1"/>
  <c r="AH50" i="7" s="1"/>
  <c r="AI50" i="7" s="1"/>
  <c r="AG49" i="7"/>
  <c r="O49" i="7"/>
  <c r="P49" i="7" s="1"/>
  <c r="AH49" i="7" s="1"/>
  <c r="AI49" i="7" s="1"/>
  <c r="AG48" i="7"/>
  <c r="O48" i="7"/>
  <c r="P48" i="7" s="1"/>
  <c r="AH48" i="7" s="1"/>
  <c r="AI48" i="7" s="1"/>
  <c r="AG47" i="7"/>
  <c r="O47" i="7"/>
  <c r="P47" i="7" s="1"/>
  <c r="AH47" i="7" s="1"/>
  <c r="AI47" i="7" s="1"/>
  <c r="AG46" i="7"/>
  <c r="O46" i="7"/>
  <c r="P46" i="7" s="1"/>
  <c r="AH46" i="7" s="1"/>
  <c r="AI46" i="7" s="1"/>
  <c r="AG45" i="7"/>
  <c r="O45" i="7"/>
  <c r="P45" i="7" s="1"/>
  <c r="AH45" i="7" s="1"/>
  <c r="AI45" i="7" s="1"/>
  <c r="AG44" i="7"/>
  <c r="O44" i="7"/>
  <c r="P44" i="7" s="1"/>
  <c r="AH44" i="7" s="1"/>
  <c r="AI44" i="7" s="1"/>
  <c r="AG43" i="7"/>
  <c r="O43" i="7"/>
  <c r="P43" i="7" s="1"/>
  <c r="AH43" i="7" s="1"/>
  <c r="AI43" i="7" s="1"/>
  <c r="AG42" i="7"/>
  <c r="O42" i="7"/>
  <c r="P42" i="7" s="1"/>
  <c r="AH42" i="7" s="1"/>
  <c r="AI42" i="7" s="1"/>
  <c r="AG41" i="7"/>
  <c r="O41" i="7"/>
  <c r="P41" i="7" s="1"/>
  <c r="AH41" i="7" s="1"/>
  <c r="AI41" i="7" s="1"/>
  <c r="AG40" i="7"/>
  <c r="P40" i="7"/>
  <c r="AH40" i="7" s="1"/>
  <c r="AI40" i="7" s="1"/>
  <c r="O40" i="7"/>
  <c r="AG39" i="7"/>
  <c r="O39" i="7"/>
  <c r="P39" i="7" s="1"/>
  <c r="AH39" i="7" s="1"/>
  <c r="AI39" i="7" s="1"/>
  <c r="AG38" i="7"/>
  <c r="O38" i="7"/>
  <c r="P38" i="7" s="1"/>
  <c r="AH38" i="7" s="1"/>
  <c r="AI38" i="7" s="1"/>
  <c r="AG37" i="7"/>
  <c r="O37" i="7"/>
  <c r="P37" i="7" s="1"/>
  <c r="AH37" i="7" s="1"/>
  <c r="AI37" i="7" s="1"/>
  <c r="A37" i="7"/>
  <c r="A38" i="7" s="1"/>
  <c r="A39" i="7" s="1"/>
  <c r="A40" i="7" s="1"/>
  <c r="A41" i="7" s="1"/>
  <c r="A42" i="7" s="1"/>
  <c r="A43" i="7" s="1"/>
  <c r="A44" i="7" s="1"/>
  <c r="A45" i="7" s="1"/>
  <c r="A46" i="7" s="1"/>
  <c r="AG36" i="7"/>
  <c r="O36" i="7"/>
  <c r="P36" i="7" s="1"/>
  <c r="AH36" i="7" s="1"/>
  <c r="AI36" i="7" s="1"/>
  <c r="AG35" i="7"/>
  <c r="O35" i="7"/>
  <c r="P35" i="7" s="1"/>
  <c r="AH35" i="7" s="1"/>
  <c r="AI35" i="7" s="1"/>
  <c r="AG34" i="7"/>
  <c r="O34" i="7"/>
  <c r="P34" i="7" s="1"/>
  <c r="AH34" i="7" s="1"/>
  <c r="AI34" i="7" s="1"/>
  <c r="AG33" i="7"/>
  <c r="O33" i="7"/>
  <c r="P33" i="7" s="1"/>
  <c r="AH33" i="7" s="1"/>
  <c r="AI33" i="7" s="1"/>
  <c r="AG32" i="7"/>
  <c r="O32" i="7"/>
  <c r="P32" i="7" s="1"/>
  <c r="AH32" i="7" s="1"/>
  <c r="AI32" i="7" s="1"/>
  <c r="AG31" i="7"/>
  <c r="O31" i="7"/>
  <c r="P31" i="7" s="1"/>
  <c r="AH31" i="7" s="1"/>
  <c r="AI31" i="7" s="1"/>
  <c r="AG30" i="7"/>
  <c r="O30" i="7"/>
  <c r="P30" i="7" s="1"/>
  <c r="AH30" i="7" s="1"/>
  <c r="AI30" i="7" s="1"/>
  <c r="AG29" i="7"/>
  <c r="O29" i="7"/>
  <c r="P29" i="7" s="1"/>
  <c r="AH29" i="7" s="1"/>
  <c r="AI29" i="7" s="1"/>
  <c r="AG28" i="7"/>
  <c r="O28" i="7"/>
  <c r="P28" i="7" s="1"/>
  <c r="AH28" i="7" s="1"/>
  <c r="AI28" i="7" s="1"/>
  <c r="AG27" i="7"/>
  <c r="O27" i="7"/>
  <c r="P27" i="7" s="1"/>
  <c r="AH27" i="7" s="1"/>
  <c r="AI27" i="7" s="1"/>
  <c r="A27" i="7"/>
  <c r="A28" i="7" s="1"/>
  <c r="A29" i="7" s="1"/>
  <c r="A30" i="7" s="1"/>
  <c r="A31" i="7" s="1"/>
  <c r="A32" i="7" s="1"/>
  <c r="AG26" i="7"/>
  <c r="O26" i="7"/>
  <c r="P26" i="7" s="1"/>
  <c r="AH26" i="7" s="1"/>
  <c r="AI26" i="7" s="1"/>
  <c r="AG25" i="7"/>
  <c r="O25" i="7"/>
  <c r="P25" i="7" s="1"/>
  <c r="AH25" i="7" s="1"/>
  <c r="AI25" i="7" s="1"/>
  <c r="AG24" i="7"/>
  <c r="O24" i="7"/>
  <c r="P24" i="7" s="1"/>
  <c r="AH24" i="7" s="1"/>
  <c r="AI24" i="7" s="1"/>
  <c r="AG23" i="7"/>
  <c r="O23" i="7"/>
  <c r="P23" i="7" s="1"/>
  <c r="AH23" i="7" s="1"/>
  <c r="AI23" i="7" s="1"/>
  <c r="AC98" i="7"/>
  <c r="O22" i="7"/>
  <c r="P22" i="7" s="1"/>
  <c r="AH22" i="7" s="1"/>
  <c r="AI22" i="7" s="1"/>
  <c r="A22" i="7"/>
  <c r="A23" i="7" s="1"/>
  <c r="A24" i="7" s="1"/>
  <c r="A25" i="7" s="1"/>
  <c r="AG21" i="7"/>
  <c r="O21" i="7"/>
  <c r="P21" i="7" s="1"/>
  <c r="AH21" i="7" s="1"/>
  <c r="AI21" i="7" s="1"/>
  <c r="A21" i="7"/>
  <c r="AG20" i="7"/>
  <c r="O20" i="7"/>
  <c r="P20" i="7" s="1"/>
  <c r="AH20" i="7" s="1"/>
  <c r="AI20" i="7" s="1"/>
  <c r="AG19" i="7"/>
  <c r="O19" i="7"/>
  <c r="P19" i="7" s="1"/>
  <c r="AH19" i="7" s="1"/>
  <c r="AI19" i="7" s="1"/>
  <c r="AG18" i="7"/>
  <c r="O18" i="7"/>
  <c r="P18" i="7" s="1"/>
  <c r="AH18" i="7" s="1"/>
  <c r="AI18" i="7" s="1"/>
  <c r="AG17" i="7"/>
  <c r="O17" i="7"/>
  <c r="P17" i="7" s="1"/>
  <c r="AH17" i="7" s="1"/>
  <c r="AI17" i="7" s="1"/>
  <c r="AG16" i="7"/>
  <c r="O16" i="7"/>
  <c r="P16" i="7" s="1"/>
  <c r="AH16" i="7" s="1"/>
  <c r="AI16" i="7" s="1"/>
  <c r="AG15" i="7"/>
  <c r="O15" i="7"/>
  <c r="P15" i="7" s="1"/>
  <c r="AH15" i="7" s="1"/>
  <c r="AI15" i="7" s="1"/>
  <c r="AG14" i="7"/>
  <c r="O14" i="7"/>
  <c r="P14" i="7" s="1"/>
  <c r="AH14" i="7" s="1"/>
  <c r="AI14" i="7" s="1"/>
  <c r="AG13" i="7"/>
  <c r="O13" i="7"/>
  <c r="P13" i="7" s="1"/>
  <c r="A13" i="7"/>
  <c r="A14" i="7" s="1"/>
  <c r="A15" i="7" s="1"/>
  <c r="A16" i="7" s="1"/>
  <c r="A17" i="7" s="1"/>
  <c r="AG12" i="7"/>
  <c r="O12" i="7"/>
  <c r="P12" i="7" s="1"/>
  <c r="P98" i="7" l="1"/>
  <c r="AI98" i="8"/>
  <c r="AJ96" i="8"/>
  <c r="AJ68" i="8"/>
  <c r="AJ19" i="8"/>
  <c r="AH52" i="8"/>
  <c r="AJ52" i="8" s="1"/>
  <c r="AJ54" i="8"/>
  <c r="AJ78" i="8"/>
  <c r="AJ40" i="8"/>
  <c r="AJ30" i="8"/>
  <c r="AJ70" i="8"/>
  <c r="AJ43" i="8"/>
  <c r="AJ90" i="8"/>
  <c r="AJ22" i="8"/>
  <c r="AJ56" i="8"/>
  <c r="AJ44" i="8"/>
  <c r="AJ36" i="8"/>
  <c r="AJ26" i="8"/>
  <c r="AJ33" i="8"/>
  <c r="AJ73" i="8"/>
  <c r="AJ89" i="8"/>
  <c r="AJ58" i="8"/>
  <c r="AJ93" i="8"/>
  <c r="AJ55" i="8"/>
  <c r="AJ35" i="8"/>
  <c r="AJ39" i="8"/>
  <c r="AJ21" i="8"/>
  <c r="AJ14" i="8"/>
  <c r="AJ69" i="8"/>
  <c r="AJ50" i="8"/>
  <c r="AJ61" i="8"/>
  <c r="AJ77" i="8"/>
  <c r="AJ87" i="8"/>
  <c r="AJ74" i="8"/>
  <c r="AJ64" i="8"/>
  <c r="AJ12" i="8"/>
  <c r="AJ42" i="8"/>
  <c r="AJ29" i="8"/>
  <c r="AJ17" i="8"/>
  <c r="AJ13" i="8"/>
  <c r="AI12" i="7"/>
  <c r="AH12" i="7"/>
  <c r="AH98" i="7" s="1"/>
  <c r="AH13" i="7"/>
  <c r="AI13" i="7"/>
  <c r="AG22" i="7"/>
  <c r="AG98" i="7" s="1"/>
  <c r="AF97" i="1"/>
  <c r="O97" i="1"/>
  <c r="P97" i="1" s="1"/>
  <c r="AH97" i="1" s="1"/>
  <c r="AI98" i="7" l="1"/>
  <c r="AJ98" i="8"/>
  <c r="AH98" i="8"/>
  <c r="AG97" i="1"/>
  <c r="AI97" i="1"/>
  <c r="AF39" i="1"/>
  <c r="P39" i="1"/>
  <c r="AH39" i="1" s="1"/>
  <c r="O39" i="1"/>
  <c r="AG39" i="1" l="1"/>
  <c r="AI39" i="1" s="1"/>
  <c r="AF96" i="1"/>
  <c r="O96" i="1"/>
  <c r="P96" i="1" s="1"/>
  <c r="AH96" i="1" s="1"/>
  <c r="AF95" i="1"/>
  <c r="O95" i="1"/>
  <c r="P95" i="1" s="1"/>
  <c r="AF94" i="1"/>
  <c r="O94" i="1"/>
  <c r="P94" i="1" s="1"/>
  <c r="AH94" i="1" s="1"/>
  <c r="A94" i="1"/>
  <c r="A95" i="1" s="1"/>
  <c r="A96" i="1" s="1"/>
  <c r="AF93" i="1"/>
  <c r="O93" i="1"/>
  <c r="P93" i="1" s="1"/>
  <c r="AH93" i="1" s="1"/>
  <c r="AF92" i="1"/>
  <c r="O92" i="1"/>
  <c r="P92" i="1" s="1"/>
  <c r="AF91" i="1"/>
  <c r="O91" i="1"/>
  <c r="P91" i="1" s="1"/>
  <c r="AH91" i="1" s="1"/>
  <c r="AF90" i="1"/>
  <c r="O90" i="1"/>
  <c r="P90" i="1" s="1"/>
  <c r="AH90" i="1" s="1"/>
  <c r="AF89" i="1"/>
  <c r="O89" i="1"/>
  <c r="P89" i="1" s="1"/>
  <c r="A89" i="1"/>
  <c r="A90" i="1" s="1"/>
  <c r="A91" i="1" s="1"/>
  <c r="A92" i="1" s="1"/>
  <c r="AF88" i="1"/>
  <c r="O88" i="1"/>
  <c r="P88" i="1" s="1"/>
  <c r="AF87" i="1"/>
  <c r="O87" i="1"/>
  <c r="P87" i="1" s="1"/>
  <c r="AH87" i="1" s="1"/>
  <c r="A87" i="1"/>
  <c r="AF86" i="1"/>
  <c r="O86" i="1"/>
  <c r="P86" i="1" s="1"/>
  <c r="AF85" i="1"/>
  <c r="O85" i="1"/>
  <c r="P85" i="1" s="1"/>
  <c r="AH85" i="1" s="1"/>
  <c r="AB84" i="1"/>
  <c r="AF84" i="1" s="1"/>
  <c r="O84" i="1"/>
  <c r="P84" i="1" s="1"/>
  <c r="AB83" i="1"/>
  <c r="AF83" i="1" s="1"/>
  <c r="O83" i="1"/>
  <c r="P83" i="1" s="1"/>
  <c r="AB82" i="1"/>
  <c r="AF82" i="1" s="1"/>
  <c r="O82" i="1"/>
  <c r="P82" i="1" s="1"/>
  <c r="A82" i="1"/>
  <c r="A83" i="1" s="1"/>
  <c r="A84" i="1" s="1"/>
  <c r="AF81" i="1"/>
  <c r="O81" i="1"/>
  <c r="P81" i="1" s="1"/>
  <c r="AF80" i="1"/>
  <c r="O80" i="1"/>
  <c r="P80" i="1" s="1"/>
  <c r="AF79" i="1"/>
  <c r="O79" i="1"/>
  <c r="P79" i="1" s="1"/>
  <c r="AF78" i="1"/>
  <c r="O78" i="1"/>
  <c r="P78" i="1" s="1"/>
  <c r="A78" i="1"/>
  <c r="A79" i="1" s="1"/>
  <c r="A80" i="1" s="1"/>
  <c r="AF77" i="1"/>
  <c r="O77" i="1"/>
  <c r="P77" i="1" s="1"/>
  <c r="AH77" i="1" s="1"/>
  <c r="AF76" i="1"/>
  <c r="O76" i="1"/>
  <c r="P76" i="1" s="1"/>
  <c r="AF75" i="1"/>
  <c r="O75" i="1"/>
  <c r="P75" i="1" s="1"/>
  <c r="AH75" i="1" s="1"/>
  <c r="AF74" i="1"/>
  <c r="O74" i="1"/>
  <c r="P74" i="1" s="1"/>
  <c r="AH74" i="1" s="1"/>
  <c r="AF73" i="1"/>
  <c r="O73" i="1"/>
  <c r="P73" i="1" s="1"/>
  <c r="AF72" i="1"/>
  <c r="O72" i="1"/>
  <c r="P72" i="1" s="1"/>
  <c r="AF71" i="1"/>
  <c r="O71" i="1"/>
  <c r="P71" i="1" s="1"/>
  <c r="AH71" i="1" s="1"/>
  <c r="AF70" i="1"/>
  <c r="O70" i="1"/>
  <c r="P70" i="1" s="1"/>
  <c r="AH70" i="1" s="1"/>
  <c r="A70" i="1"/>
  <c r="A71" i="1" s="1"/>
  <c r="A72" i="1" s="1"/>
  <c r="A73" i="1" s="1"/>
  <c r="A74" i="1" s="1"/>
  <c r="A75" i="1" s="1"/>
  <c r="A76" i="1" s="1"/>
  <c r="AF69" i="1"/>
  <c r="O69" i="1"/>
  <c r="P69" i="1" s="1"/>
  <c r="AF68" i="1"/>
  <c r="O68" i="1"/>
  <c r="P68" i="1" s="1"/>
  <c r="AG68" i="1" s="1"/>
  <c r="AF67" i="1"/>
  <c r="O67" i="1"/>
  <c r="P67" i="1" s="1"/>
  <c r="AF66" i="1"/>
  <c r="O66" i="1"/>
  <c r="P66" i="1" s="1"/>
  <c r="AF65" i="1"/>
  <c r="O65" i="1"/>
  <c r="P65" i="1" s="1"/>
  <c r="AH65" i="1" s="1"/>
  <c r="AF64" i="1"/>
  <c r="O64" i="1"/>
  <c r="P64" i="1" s="1"/>
  <c r="AH64" i="1" s="1"/>
  <c r="AF63" i="1"/>
  <c r="O63" i="1"/>
  <c r="P63" i="1" s="1"/>
  <c r="A63" i="1"/>
  <c r="A64" i="1" s="1"/>
  <c r="A65" i="1" s="1"/>
  <c r="A66" i="1" s="1"/>
  <c r="A67" i="1" s="1"/>
  <c r="V62" i="1"/>
  <c r="AF62" i="1" s="1"/>
  <c r="O62" i="1"/>
  <c r="P62" i="1" s="1"/>
  <c r="AH62" i="1" s="1"/>
  <c r="AF61" i="1"/>
  <c r="O61" i="1"/>
  <c r="P61" i="1" s="1"/>
  <c r="AH61" i="1" s="1"/>
  <c r="AF60" i="1"/>
  <c r="O60" i="1"/>
  <c r="P60" i="1" s="1"/>
  <c r="A60" i="1"/>
  <c r="AF59" i="1"/>
  <c r="O59" i="1"/>
  <c r="P59" i="1" s="1"/>
  <c r="AH59" i="1" s="1"/>
  <c r="AF58" i="1"/>
  <c r="O58" i="1"/>
  <c r="P58" i="1" s="1"/>
  <c r="AF57" i="1"/>
  <c r="O57" i="1"/>
  <c r="P57" i="1" s="1"/>
  <c r="AF56" i="1"/>
  <c r="O56" i="1"/>
  <c r="P56" i="1" s="1"/>
  <c r="AH56" i="1" s="1"/>
  <c r="AF55" i="1"/>
  <c r="O55" i="1"/>
  <c r="P55" i="1" s="1"/>
  <c r="AF54" i="1"/>
  <c r="O54" i="1"/>
  <c r="P54" i="1" s="1"/>
  <c r="AH54" i="1" s="1"/>
  <c r="AF53" i="1"/>
  <c r="O53" i="1"/>
  <c r="P53" i="1" s="1"/>
  <c r="AH53" i="1" s="1"/>
  <c r="V52" i="1"/>
  <c r="O52" i="1"/>
  <c r="P52" i="1" s="1"/>
  <c r="AF51" i="1"/>
  <c r="O51" i="1"/>
  <c r="P51" i="1" s="1"/>
  <c r="A51" i="1"/>
  <c r="A52" i="1" s="1"/>
  <c r="A53" i="1" s="1"/>
  <c r="A54" i="1" s="1"/>
  <c r="A55" i="1" s="1"/>
  <c r="A56" i="1" s="1"/>
  <c r="A57" i="1" s="1"/>
  <c r="A58" i="1" s="1"/>
  <c r="AF50" i="1"/>
  <c r="O50" i="1"/>
  <c r="P50" i="1" s="1"/>
  <c r="AH50" i="1" s="1"/>
  <c r="AF49" i="1"/>
  <c r="O49" i="1"/>
  <c r="P49" i="1" s="1"/>
  <c r="AF48" i="1"/>
  <c r="O48" i="1"/>
  <c r="P48" i="1" s="1"/>
  <c r="AH48" i="1" s="1"/>
  <c r="AF47" i="1"/>
  <c r="O47" i="1"/>
  <c r="P47" i="1" s="1"/>
  <c r="AF46" i="1"/>
  <c r="O46" i="1"/>
  <c r="P46" i="1" s="1"/>
  <c r="AF45" i="1"/>
  <c r="O45" i="1"/>
  <c r="P45" i="1" s="1"/>
  <c r="AB44" i="1"/>
  <c r="AF44" i="1" s="1"/>
  <c r="O44" i="1"/>
  <c r="P44" i="1" s="1"/>
  <c r="AH44" i="1" s="1"/>
  <c r="AF43" i="1"/>
  <c r="O43" i="1"/>
  <c r="P43" i="1" s="1"/>
  <c r="AF42" i="1"/>
  <c r="O42" i="1"/>
  <c r="P42" i="1" s="1"/>
  <c r="AH42" i="1" s="1"/>
  <c r="AF41" i="1"/>
  <c r="O41" i="1"/>
  <c r="P41" i="1" s="1"/>
  <c r="AF40" i="1"/>
  <c r="O40" i="1"/>
  <c r="P40" i="1" s="1"/>
  <c r="AF38" i="1"/>
  <c r="O38" i="1"/>
  <c r="P38" i="1" s="1"/>
  <c r="AH38" i="1" s="1"/>
  <c r="AF37" i="1"/>
  <c r="O37" i="1"/>
  <c r="P37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B36" i="1"/>
  <c r="AF36" i="1" s="1"/>
  <c r="O36" i="1"/>
  <c r="P36" i="1" s="1"/>
  <c r="AF35" i="1"/>
  <c r="O35" i="1"/>
  <c r="P35" i="1" s="1"/>
  <c r="AG35" i="1" s="1"/>
  <c r="AF34" i="1"/>
  <c r="O34" i="1"/>
  <c r="P34" i="1" s="1"/>
  <c r="AF33" i="1"/>
  <c r="O33" i="1"/>
  <c r="P33" i="1" s="1"/>
  <c r="AH33" i="1" s="1"/>
  <c r="AB32" i="1"/>
  <c r="AF32" i="1" s="1"/>
  <c r="O32" i="1"/>
  <c r="P32" i="1" s="1"/>
  <c r="AF31" i="1"/>
  <c r="O31" i="1"/>
  <c r="P31" i="1" s="1"/>
  <c r="AF30" i="1"/>
  <c r="O30" i="1"/>
  <c r="P30" i="1" s="1"/>
  <c r="AF29" i="1"/>
  <c r="O29" i="1"/>
  <c r="P29" i="1" s="1"/>
  <c r="AH29" i="1" s="1"/>
  <c r="AF28" i="1"/>
  <c r="O28" i="1"/>
  <c r="P28" i="1" s="1"/>
  <c r="AH28" i="1" s="1"/>
  <c r="AF27" i="1"/>
  <c r="O27" i="1"/>
  <c r="P27" i="1" s="1"/>
  <c r="AH27" i="1" s="1"/>
  <c r="A27" i="1"/>
  <c r="A28" i="1" s="1"/>
  <c r="A29" i="1" s="1"/>
  <c r="A30" i="1" s="1"/>
  <c r="A31" i="1" s="1"/>
  <c r="A32" i="1" s="1"/>
  <c r="AF26" i="1"/>
  <c r="O26" i="1"/>
  <c r="P26" i="1" s="1"/>
  <c r="AF25" i="1"/>
  <c r="O25" i="1"/>
  <c r="P25" i="1" s="1"/>
  <c r="AH25" i="1" s="1"/>
  <c r="AF24" i="1"/>
  <c r="O24" i="1"/>
  <c r="P24" i="1" s="1"/>
  <c r="AH24" i="1" s="1"/>
  <c r="AB23" i="1"/>
  <c r="AF23" i="1" s="1"/>
  <c r="O23" i="1"/>
  <c r="P23" i="1" s="1"/>
  <c r="AB22" i="1"/>
  <c r="O22" i="1"/>
  <c r="P22" i="1" s="1"/>
  <c r="AF21" i="1"/>
  <c r="O21" i="1"/>
  <c r="P21" i="1" s="1"/>
  <c r="A21" i="1"/>
  <c r="A22" i="1" s="1"/>
  <c r="A23" i="1" s="1"/>
  <c r="A24" i="1" s="1"/>
  <c r="A25" i="1" s="1"/>
  <c r="AF20" i="1"/>
  <c r="O20" i="1"/>
  <c r="P20" i="1" s="1"/>
  <c r="AF19" i="1"/>
  <c r="O19" i="1"/>
  <c r="P19" i="1" s="1"/>
  <c r="AH19" i="1" s="1"/>
  <c r="AF18" i="1"/>
  <c r="O18" i="1"/>
  <c r="P18" i="1" s="1"/>
  <c r="AH18" i="1" s="1"/>
  <c r="AF17" i="1"/>
  <c r="O17" i="1"/>
  <c r="P17" i="1" s="1"/>
  <c r="AH17" i="1" s="1"/>
  <c r="AF16" i="1"/>
  <c r="O16" i="1"/>
  <c r="P16" i="1" s="1"/>
  <c r="AF15" i="1"/>
  <c r="O15" i="1"/>
  <c r="P15" i="1" s="1"/>
  <c r="AF14" i="1"/>
  <c r="O14" i="1"/>
  <c r="P14" i="1" s="1"/>
  <c r="AH14" i="1" s="1"/>
  <c r="AF13" i="1"/>
  <c r="O13" i="1"/>
  <c r="P13" i="1" s="1"/>
  <c r="A13" i="1"/>
  <c r="A14" i="1" s="1"/>
  <c r="A15" i="1" s="1"/>
  <c r="A16" i="1" s="1"/>
  <c r="A17" i="1" s="1"/>
  <c r="AF12" i="1"/>
  <c r="O12" i="1"/>
  <c r="P12" i="1" s="1"/>
  <c r="P98" i="1" s="1"/>
  <c r="AF22" i="1" l="1"/>
  <c r="AF98" i="1" s="1"/>
  <c r="AB98" i="1"/>
  <c r="AF52" i="1"/>
  <c r="V98" i="1"/>
  <c r="AG91" i="1"/>
  <c r="AG95" i="1"/>
  <c r="AI95" i="1" s="1"/>
  <c r="AG60" i="1"/>
  <c r="AG28" i="1"/>
  <c r="AI28" i="1" s="1"/>
  <c r="AG41" i="1"/>
  <c r="AI41" i="1" s="1"/>
  <c r="AG75" i="1"/>
  <c r="AI75" i="1" s="1"/>
  <c r="AG79" i="1"/>
  <c r="AG81" i="1"/>
  <c r="AG94" i="1"/>
  <c r="AI94" i="1" s="1"/>
  <c r="AG63" i="1"/>
  <c r="AI63" i="1" s="1"/>
  <c r="AG82" i="1"/>
  <c r="AH82" i="1"/>
  <c r="AG93" i="1"/>
  <c r="AI93" i="1" s="1"/>
  <c r="AG16" i="1"/>
  <c r="AI16" i="1" s="1"/>
  <c r="AG78" i="1"/>
  <c r="AG85" i="1"/>
  <c r="AI85" i="1" s="1"/>
  <c r="AG22" i="1"/>
  <c r="AG46" i="1"/>
  <c r="AI46" i="1" s="1"/>
  <c r="AH35" i="1"/>
  <c r="AI35" i="1" s="1"/>
  <c r="AG59" i="1"/>
  <c r="AI59" i="1" s="1"/>
  <c r="AG88" i="1"/>
  <c r="AG12" i="1"/>
  <c r="AG38" i="1"/>
  <c r="AI38" i="1" s="1"/>
  <c r="AG42" i="1"/>
  <c r="AG23" i="1"/>
  <c r="AG33" i="1"/>
  <c r="AI33" i="1" s="1"/>
  <c r="AG36" i="1"/>
  <c r="AG43" i="1"/>
  <c r="AG90" i="1"/>
  <c r="AI90" i="1" s="1"/>
  <c r="AH78" i="1"/>
  <c r="AG13" i="1"/>
  <c r="AG48" i="1"/>
  <c r="AI48" i="1" s="1"/>
  <c r="AG30" i="1"/>
  <c r="AH30" i="1"/>
  <c r="AG57" i="1"/>
  <c r="AH57" i="1"/>
  <c r="AH20" i="1"/>
  <c r="AG20" i="1"/>
  <c r="AG18" i="1"/>
  <c r="AI18" i="1" s="1"/>
  <c r="AI42" i="1"/>
  <c r="AG56" i="1"/>
  <c r="AI56" i="1" s="1"/>
  <c r="AG65" i="1"/>
  <c r="AI65" i="1" s="1"/>
  <c r="AH68" i="1"/>
  <c r="AI68" i="1" s="1"/>
  <c r="AG74" i="1"/>
  <c r="AI74" i="1" s="1"/>
  <c r="AG27" i="1"/>
  <c r="AI27" i="1" s="1"/>
  <c r="AG25" i="1"/>
  <c r="AI25" i="1" s="1"/>
  <c r="AG51" i="1"/>
  <c r="AI51" i="1" s="1"/>
  <c r="AG64" i="1"/>
  <c r="AI64" i="1" s="1"/>
  <c r="AG50" i="1"/>
  <c r="AI50" i="1" s="1"/>
  <c r="AG55" i="1"/>
  <c r="AH55" i="1"/>
  <c r="AG14" i="1"/>
  <c r="AG21" i="1"/>
  <c r="AH21" i="1"/>
  <c r="AG76" i="1"/>
  <c r="AH76" i="1"/>
  <c r="AG92" i="1"/>
  <c r="AH92" i="1"/>
  <c r="AH15" i="1"/>
  <c r="AG15" i="1"/>
  <c r="AH13" i="1"/>
  <c r="AI13" i="1" s="1"/>
  <c r="AG26" i="1"/>
  <c r="AH26" i="1"/>
  <c r="AG40" i="1"/>
  <c r="AH40" i="1"/>
  <c r="AG66" i="1"/>
  <c r="AH66" i="1"/>
  <c r="AG72" i="1"/>
  <c r="AH72" i="1"/>
  <c r="AH22" i="1"/>
  <c r="AH23" i="1"/>
  <c r="AH34" i="1"/>
  <c r="AG34" i="1"/>
  <c r="AH67" i="1"/>
  <c r="AG67" i="1"/>
  <c r="AH69" i="1"/>
  <c r="AG69" i="1"/>
  <c r="AH86" i="1"/>
  <c r="AG86" i="1"/>
  <c r="AI91" i="1"/>
  <c r="AH12" i="1"/>
  <c r="AG44" i="1"/>
  <c r="AI44" i="1" s="1"/>
  <c r="AG77" i="1"/>
  <c r="AI77" i="1" s="1"/>
  <c r="AG80" i="1"/>
  <c r="AI80" i="1" s="1"/>
  <c r="AG17" i="1"/>
  <c r="AI17" i="1" s="1"/>
  <c r="AG19" i="1"/>
  <c r="AI19" i="1" s="1"/>
  <c r="AG24" i="1"/>
  <c r="AI24" i="1" s="1"/>
  <c r="AG29" i="1"/>
  <c r="AI29" i="1" s="1"/>
  <c r="AH36" i="1"/>
  <c r="AH37" i="1"/>
  <c r="AG37" i="1"/>
  <c r="AH43" i="1"/>
  <c r="AH45" i="1"/>
  <c r="AG45" i="1"/>
  <c r="AH47" i="1"/>
  <c r="AG47" i="1"/>
  <c r="AH49" i="1"/>
  <c r="AG49" i="1"/>
  <c r="AG53" i="1"/>
  <c r="AI53" i="1" s="1"/>
  <c r="AG54" i="1"/>
  <c r="AI54" i="1" s="1"/>
  <c r="AH60" i="1"/>
  <c r="AI60" i="1" s="1"/>
  <c r="AG61" i="1"/>
  <c r="AI61" i="1" s="1"/>
  <c r="AG62" i="1"/>
  <c r="AI62" i="1" s="1"/>
  <c r="AG70" i="1"/>
  <c r="AI70" i="1" s="1"/>
  <c r="AG71" i="1"/>
  <c r="AI71" i="1" s="1"/>
  <c r="AH73" i="1"/>
  <c r="AG73" i="1"/>
  <c r="AH79" i="1"/>
  <c r="AH81" i="1"/>
  <c r="AI81" i="1" s="1"/>
  <c r="AG87" i="1"/>
  <c r="AI87" i="1" s="1"/>
  <c r="AH88" i="1"/>
  <c r="AH89" i="1"/>
  <c r="AG89" i="1"/>
  <c r="AG96" i="1"/>
  <c r="AI96" i="1" s="1"/>
  <c r="AH31" i="1"/>
  <c r="AG31" i="1"/>
  <c r="AH32" i="1"/>
  <c r="AG32" i="1"/>
  <c r="AH52" i="1"/>
  <c r="AG52" i="1"/>
  <c r="AH58" i="1"/>
  <c r="AG58" i="1"/>
  <c r="AG83" i="1"/>
  <c r="AI83" i="1" s="1"/>
  <c r="AH84" i="1"/>
  <c r="AG84" i="1"/>
  <c r="AG98" i="1" l="1"/>
  <c r="AH98" i="1"/>
  <c r="AI88" i="1"/>
  <c r="AI23" i="1"/>
  <c r="AI55" i="1"/>
  <c r="AI78" i="1"/>
  <c r="AI79" i="1"/>
  <c r="AI22" i="1"/>
  <c r="AI82" i="1"/>
  <c r="AI58" i="1"/>
  <c r="AI43" i="1"/>
  <c r="AI49" i="1"/>
  <c r="AI45" i="1"/>
  <c r="AI12" i="1"/>
  <c r="AI30" i="1"/>
  <c r="AI66" i="1"/>
  <c r="AI26" i="1"/>
  <c r="AI32" i="1"/>
  <c r="AI57" i="1"/>
  <c r="AI89" i="1"/>
  <c r="AI36" i="1"/>
  <c r="AI52" i="1"/>
  <c r="AI69" i="1"/>
  <c r="AI34" i="1"/>
  <c r="AI14" i="1"/>
  <c r="AI20" i="1"/>
  <c r="AI72" i="1"/>
  <c r="AI40" i="1"/>
  <c r="AI84" i="1"/>
  <c r="AI31" i="1"/>
  <c r="AI47" i="1"/>
  <c r="AI86" i="1"/>
  <c r="AI76" i="1"/>
  <c r="AI73" i="1"/>
  <c r="AI37" i="1"/>
  <c r="AI67" i="1"/>
  <c r="AI15" i="1"/>
  <c r="AI92" i="1"/>
  <c r="AI21" i="1"/>
  <c r="AI98" i="1" l="1"/>
</calcChain>
</file>

<file path=xl/sharedStrings.xml><?xml version="1.0" encoding="utf-8"?>
<sst xmlns="http://schemas.openxmlformats.org/spreadsheetml/2006/main" count="3165" uniqueCount="355">
  <si>
    <t xml:space="preserve">Штат в количестве 70,5 ставок с месячным фондом оплаты труда     </t>
  </si>
  <si>
    <t>3437345 Три миллиона четыреста тридцать семь тысяч тенге</t>
  </si>
  <si>
    <t>Согласовано :</t>
  </si>
  <si>
    <t>УТВЕРЖДАЮ :</t>
  </si>
  <si>
    <t>Заместитель руководителя  Управления Образования СКО по финансам</t>
  </si>
  <si>
    <t>Директор  КГУ "Комплекс "Колледж искусств-ШОД"</t>
  </si>
  <si>
    <t xml:space="preserve">________________  </t>
  </si>
  <si>
    <t>Хасенова А.К.</t>
  </si>
  <si>
    <t xml:space="preserve">  _____________ Кашенева Р. А.</t>
  </si>
  <si>
    <t>№ п/п</t>
  </si>
  <si>
    <t>Ф.И.О.</t>
  </si>
  <si>
    <t>Должность</t>
  </si>
  <si>
    <t>Документ об образовании</t>
  </si>
  <si>
    <t>Образование</t>
  </si>
  <si>
    <t>Стаж</t>
  </si>
  <si>
    <t>Категория по аттестации</t>
  </si>
  <si>
    <t>Категория.разряд G</t>
  </si>
  <si>
    <t>Разряд раб-ка</t>
  </si>
  <si>
    <t>Блок</t>
  </si>
  <si>
    <t>коэф</t>
  </si>
  <si>
    <t>кол-во ставок</t>
  </si>
  <si>
    <t>БДО</t>
  </si>
  <si>
    <t>Оклад</t>
  </si>
  <si>
    <t>Итого з/платы</t>
  </si>
  <si>
    <t>за категорию</t>
  </si>
  <si>
    <t>за классную квалификацию</t>
  </si>
  <si>
    <t>За работу с библиотечным фондом</t>
  </si>
  <si>
    <t>за дез.средства</t>
  </si>
  <si>
    <t>за  ночные</t>
  </si>
  <si>
    <t>Итого по доплатам</t>
  </si>
  <si>
    <t>ИТОГО</t>
  </si>
  <si>
    <t>10% надбавка</t>
  </si>
  <si>
    <t>Всего з/плата в месяц</t>
  </si>
  <si>
    <t>кол</t>
  </si>
  <si>
    <t>%</t>
  </si>
  <si>
    <t>сумма</t>
  </si>
  <si>
    <t>Абдрахманова А.Б.</t>
  </si>
  <si>
    <t>архивариус</t>
  </si>
  <si>
    <t>Академии "Кокше" Бакалавр экономики и бизнеса ЖБ-Б №0506378 от 08.07.2014г Учеи и аудит, Петропавловский колледж железнодорожного транспорта ТКБ №078452 от 01.07.2011г Экономики</t>
  </si>
  <si>
    <t>высшее</t>
  </si>
  <si>
    <t>D</t>
  </si>
  <si>
    <t>Адильшинова С.С.</t>
  </si>
  <si>
    <t>пом.воспитателя</t>
  </si>
  <si>
    <t>Карагандиский государственный университет им.академика Е.А. Букетова ЖБ№0713644 от 11.07.2006г Социальный педагог</t>
  </si>
  <si>
    <t>Аскерова А.К.</t>
  </si>
  <si>
    <t>зам.дир.по восп.части</t>
  </si>
  <si>
    <t>г.Петропавловск СКГУ ЖБ№0275656 от 24.06.2002г Учитель казахского языка и литературы.</t>
  </si>
  <si>
    <t>А1 2-1</t>
  </si>
  <si>
    <t>Ахваткина Н.Б,</t>
  </si>
  <si>
    <t>врач-педиатр</t>
  </si>
  <si>
    <t>Целиноградский Гос. Мед институт ТВ№708214 от 26.06.1990г Врач педиатор</t>
  </si>
  <si>
    <t>высш</t>
  </si>
  <si>
    <t>B2-1</t>
  </si>
  <si>
    <t>Байзаков С.Т.</t>
  </si>
  <si>
    <t>рабочий по обс.зд.</t>
  </si>
  <si>
    <t>Свидетельство ДМШ при КГУ Колледж искусств - Шод от 26.05.2011г курс: спкциальность хоровой класс сольфедджио.</t>
  </si>
  <si>
    <t>ср.спец</t>
  </si>
  <si>
    <t>4р</t>
  </si>
  <si>
    <t>комендант</t>
  </si>
  <si>
    <t>Балтабаева А.Ч.</t>
  </si>
  <si>
    <t>диет.сестра</t>
  </si>
  <si>
    <t>Макушинское медицинское училище СТ№160398 от 01.07.1982г медсестра</t>
  </si>
  <si>
    <t>2 кат</t>
  </si>
  <si>
    <t>В4-2</t>
  </si>
  <si>
    <t>Бейсембаева Л.Ж.</t>
  </si>
  <si>
    <t xml:space="preserve">Петропавловский гуманитарный колледж им. М. Жумабаева ТКБ № 0713543 от 19.06.2015г Дошкольное воспитание и обучение </t>
  </si>
  <si>
    <t>Вакансия</t>
  </si>
  <si>
    <t>парикмахер</t>
  </si>
  <si>
    <t>до года</t>
  </si>
  <si>
    <t>3р</t>
  </si>
  <si>
    <t>обувщик</t>
  </si>
  <si>
    <t>2р</t>
  </si>
  <si>
    <t>Жангазин Т.Т.</t>
  </si>
  <si>
    <t>оператор стир.машин</t>
  </si>
  <si>
    <t>педаг.доп.образ.</t>
  </si>
  <si>
    <t>B3-4</t>
  </si>
  <si>
    <t>вахтер</t>
  </si>
  <si>
    <t>швея по рем.од.</t>
  </si>
  <si>
    <t>зав.хоз</t>
  </si>
  <si>
    <t>С3</t>
  </si>
  <si>
    <t>библиотекарь</t>
  </si>
  <si>
    <t>C2</t>
  </si>
  <si>
    <t>Смирнова В.Д.</t>
  </si>
  <si>
    <t>аккомпаниатор</t>
  </si>
  <si>
    <t>экспедитор</t>
  </si>
  <si>
    <t>шеф повар</t>
  </si>
  <si>
    <t>лаборант</t>
  </si>
  <si>
    <t>Копеева Г.Х.</t>
  </si>
  <si>
    <t>мл.мед.персонал</t>
  </si>
  <si>
    <t>убор.служ.пом.</t>
  </si>
  <si>
    <t>Верхозина О.А.</t>
  </si>
  <si>
    <t xml:space="preserve">СК Медицинский колледж КОБ № 0404055 от 02.07.2010г Лечебное дело </t>
  </si>
  <si>
    <t>мед.сестра</t>
  </si>
  <si>
    <t>В4-4</t>
  </si>
  <si>
    <t>Габдулина Ж.А.</t>
  </si>
  <si>
    <t>зав.интернатом</t>
  </si>
  <si>
    <t>Петропавловский педагогический институт К.Д. Ушинского № 746415 от 30.06.1990г Учитель русского языка и литературы</t>
  </si>
  <si>
    <t>C1</t>
  </si>
  <si>
    <t>Галат Т.М.</t>
  </si>
  <si>
    <t>Зам.дир.по хоз.части</t>
  </si>
  <si>
    <t xml:space="preserve">Политехнический институт им. С.М. Кирова ЛВ № 281045 от 26.06.1984г Инженера системотехники </t>
  </si>
  <si>
    <t>A2-2</t>
  </si>
  <si>
    <t>Гугучкина Е.А.</t>
  </si>
  <si>
    <t>экономист</t>
  </si>
  <si>
    <t>Целиноградский селькохозяйственный институт ЖБ-П № 0131888 от 23.12.1996г Экономист бух учета</t>
  </si>
  <si>
    <t>бухгалтер</t>
  </si>
  <si>
    <t>Даркеев Б.Б.</t>
  </si>
  <si>
    <t>Едильбаева Л.Б.</t>
  </si>
  <si>
    <t>кух.работ.</t>
  </si>
  <si>
    <t>Есимсеитова Г.С.</t>
  </si>
  <si>
    <t>кладовщик</t>
  </si>
  <si>
    <t>Алматин технолог . Техникум бытов. Обслуж и легкой промышлинности ОАБ-II №0046963 от 25.01.1996г Техник - технолог организатор производства.</t>
  </si>
  <si>
    <t>Ескендиров А.К.</t>
  </si>
  <si>
    <t>электрик</t>
  </si>
  <si>
    <t>Свидетельство № 0166079 от 30.03.2005г ГУ Покровская профиссионально -т техническая школа Есильского района Электромантер 6(шестого)рязряда.</t>
  </si>
  <si>
    <t>5р</t>
  </si>
  <si>
    <t>Ескендыров К.Ж.</t>
  </si>
  <si>
    <t>грузчик</t>
  </si>
  <si>
    <t>рабочий  сцены</t>
  </si>
  <si>
    <t>Ефимова Л.Н.</t>
  </si>
  <si>
    <t>делопроизводитель</t>
  </si>
  <si>
    <t>Тюменский государственный университет № 107224/ 0373426 от 03.07.2015г Менеджмент</t>
  </si>
  <si>
    <t>водитель</t>
  </si>
  <si>
    <t xml:space="preserve">вод.уд. Т  №005852 от 14.01.2016г </t>
  </si>
  <si>
    <t>1кл</t>
  </si>
  <si>
    <t>Жарлыгапов А.М.</t>
  </si>
  <si>
    <t>сантехник</t>
  </si>
  <si>
    <t>Свидетельство КБ№0428760 от 12.12.2017г  в Экономико- техническом оброзованом комплексе " Слесарь -сантехник"</t>
  </si>
  <si>
    <t>Заполина Е.Ю.</t>
  </si>
  <si>
    <t>повар</t>
  </si>
  <si>
    <t>Свидетельство № 000175 в Петропавловском экономическом колледже  от 06.02.2006г Повар</t>
  </si>
  <si>
    <t>14л7м</t>
  </si>
  <si>
    <t>Илюбаева Р.Т.</t>
  </si>
  <si>
    <t>нет диплома</t>
  </si>
  <si>
    <t>Имамова. А.С.</t>
  </si>
  <si>
    <t>менеджер по г.з</t>
  </si>
  <si>
    <t>СКГУ АЖБ № 0043226 от 28.06.2007г Инженер.Государственный аттестационной комисии Академии " Кокше" ЖБ-Б № 0549520 от 15.07.2013г Юрист</t>
  </si>
  <si>
    <t>7л-10л</t>
  </si>
  <si>
    <t>Исаева К.Т.</t>
  </si>
  <si>
    <t>гардеробщик</t>
  </si>
  <si>
    <t>Техническое училище №2 г. Курган Р.С.Ф.С.Р.от 15.07.1980г Швея -моторитста ( сложного ассортимента трикотажного производства)</t>
  </si>
  <si>
    <t>1р</t>
  </si>
  <si>
    <t>Кабдрахман Д.Ж.</t>
  </si>
  <si>
    <t>секретарь уч</t>
  </si>
  <si>
    <t>Есильский р-он сельскохозяйственный колледж им.Ж.Кизатова ТКБ №0555101, 27.02. 2015г  Мастер леса</t>
  </si>
  <si>
    <t>Кәрімқызы М</t>
  </si>
  <si>
    <t>педаг.психолог</t>
  </si>
  <si>
    <t>Государственный аттестационной комисии Академии " Кокше" ЖБ-Б№0506292 от 08.07.2014г Педагогига психология</t>
  </si>
  <si>
    <t>2кат</t>
  </si>
  <si>
    <t>В2-3</t>
  </si>
  <si>
    <t>Кеншинбаева Г.М.</t>
  </si>
  <si>
    <t>Кокшетауское педагогическое училище ОАБ-II № 0094135 от 26.06.1995г Учитель начальных классов</t>
  </si>
  <si>
    <t>Киященко А.А.</t>
  </si>
  <si>
    <t xml:space="preserve">вод.уд.ТХ№005080 от 07.02.2009г </t>
  </si>
  <si>
    <t>Кожасова А.К.</t>
  </si>
  <si>
    <t>СКГУ им.М. Козыбаева АЖБ № 0041928 от 04.07.2007г Учитель казахского языка и литературы.</t>
  </si>
  <si>
    <t xml:space="preserve"> </t>
  </si>
  <si>
    <t>Кожахметова А.Е.</t>
  </si>
  <si>
    <t>оператор компьютерной техники</t>
  </si>
  <si>
    <t xml:space="preserve">СКГУ им. М. Козыбаева ЖБ-Б № 0604070 от 21.06.2013г Информатика  </t>
  </si>
  <si>
    <t>Кравцов К.А.</t>
  </si>
  <si>
    <t>инженер по обор</t>
  </si>
  <si>
    <t>СКГУ ЖБ № 0470037 от 10.06.2004г инженера программиста</t>
  </si>
  <si>
    <t>С2</t>
  </si>
  <si>
    <t>педагог-организатор</t>
  </si>
  <si>
    <t>СКГУ им.Козыбаева ЖБ№0083093 от 21.02.2007г Учитель музыки</t>
  </si>
  <si>
    <t>Косых О.Г.</t>
  </si>
  <si>
    <t>Петропавловский педагогическийй институт ИВ№337193 от 01.07.1985г учитель истории обществоведение, методист по воспитательной работе</t>
  </si>
  <si>
    <t>Ракишева А.Б.</t>
  </si>
  <si>
    <t>секретарь</t>
  </si>
  <si>
    <t xml:space="preserve">Колледж   СКУ  ТКБ № 0079428 от 25.06.2012г Организатор по делопроизводству и архивоведению </t>
  </si>
  <si>
    <t>Сегизтаева Г.А.</t>
  </si>
  <si>
    <t>инсп по кадр.вопросам</t>
  </si>
  <si>
    <t>Актюбинский государственного университета им. К.Жубанова АЖБ№ 0059836 от 30.06.2007г Юриспруденция</t>
  </si>
  <si>
    <t>Маженова А.К.</t>
  </si>
  <si>
    <t>Кокшетауского университета ЖБ № 0474490от 27.05.2004г Экономист</t>
  </si>
  <si>
    <t>Мазина Л.Н.</t>
  </si>
  <si>
    <t>зам.дир.по уч.части</t>
  </si>
  <si>
    <t>СКГУ ЖБ№ 0275691 от 26.06.2002г Учитель казахского языка и литературы</t>
  </si>
  <si>
    <t>Майкенова А.А.</t>
  </si>
  <si>
    <t>костюмер</t>
  </si>
  <si>
    <t>Омский техникум мясной и молочной промышленности ДТ-II №472282 от 25.06.1983г Бухгалтер</t>
  </si>
  <si>
    <t>Макатова С.С.</t>
  </si>
  <si>
    <t>Макенов Е.С.</t>
  </si>
  <si>
    <t>киномеханик</t>
  </si>
  <si>
    <t>СКГУ им. М. Козыбаева ЖБ № 0748928 от 22.02.2007г Учитель музыки</t>
  </si>
  <si>
    <t>Мерешко Г.И.</t>
  </si>
  <si>
    <t>Мешетбаева А.С.</t>
  </si>
  <si>
    <t>спец. по програмному обеспеч.</t>
  </si>
  <si>
    <t>СКГУ ЖБ № 0051710 от 16.06.2000г Преподователь математики и информатики</t>
  </si>
  <si>
    <t>Мустафина Ж.Б.</t>
  </si>
  <si>
    <t>соц.педагог</t>
  </si>
  <si>
    <t>СКГУ им. М. Козыбаева ЖБ 3 0749904 от 08.01.2008г Социального педагога</t>
  </si>
  <si>
    <t>1 кат</t>
  </si>
  <si>
    <t>B3-2</t>
  </si>
  <si>
    <t>Нургалиева Н.Е.</t>
  </si>
  <si>
    <t>кастелянша</t>
  </si>
  <si>
    <t xml:space="preserve"> Петропавловский гуманитарный колледж им.М.Жумабаева .Свидетельство КБ №0219461 от26.08.2011г Курс: воспитатель дошкольного организации</t>
  </si>
  <si>
    <t>работник сцены</t>
  </si>
  <si>
    <t>Скобелева Э.С.</t>
  </si>
  <si>
    <t>19л</t>
  </si>
  <si>
    <t>Смагулова Г.М.</t>
  </si>
  <si>
    <t>Петропавловский Экономический колледж ОАБ №0164414 от 24.01.2002г Юрист</t>
  </si>
  <si>
    <t>Бакина Н.М.</t>
  </si>
  <si>
    <t>Сон Л.А.</t>
  </si>
  <si>
    <t>Педагогический институт им.Абая ЕВ № 099715 от 30.06.1980г Учитель химии и биологии</t>
  </si>
  <si>
    <t>B2-4</t>
  </si>
  <si>
    <t>В3-4</t>
  </si>
  <si>
    <t>Сюникаев Х.Х.</t>
  </si>
  <si>
    <t>дворник</t>
  </si>
  <si>
    <t>Такожин К.Ж.</t>
  </si>
  <si>
    <t>плотник</t>
  </si>
  <si>
    <t>Тлеужанова Н.С.</t>
  </si>
  <si>
    <t>зав.библиот</t>
  </si>
  <si>
    <t>СКГУ им.Козыбаева ЖБ № 0614258 от 15.06.2005г Учитель начальных классов</t>
  </si>
  <si>
    <t>Хамзина А.С.</t>
  </si>
  <si>
    <t>зам.дир.по профилю</t>
  </si>
  <si>
    <t>Алматинскую государственную Консерваторию им. Курмангазы ЖБ №0140247 от 07.05.2001г Артист оркестра , преподователь</t>
  </si>
  <si>
    <t>Царева Е.В.</t>
  </si>
  <si>
    <t>художник</t>
  </si>
  <si>
    <t>Омский государственый педагогический университет ВСА №0090051 от 10.07.2003г Учитель изобразительного искусстваи черчении</t>
  </si>
  <si>
    <t>Шишкина В.М.</t>
  </si>
  <si>
    <t>настр.муз.инстр.</t>
  </si>
  <si>
    <t>Петропавловский педагогический институт Г-I №252878 от 27.10.1978г Учитель биологии  средней школы</t>
  </si>
  <si>
    <t>зав.скл.муз.инстр.</t>
  </si>
  <si>
    <t>итого</t>
  </si>
  <si>
    <t>Инспектор ОК</t>
  </si>
  <si>
    <t>Экономист</t>
  </si>
  <si>
    <t>Гл.бухгалтер</t>
  </si>
  <si>
    <t>Кайралапова Н.З.</t>
  </si>
  <si>
    <t>7л3м</t>
  </si>
  <si>
    <t>30л3м</t>
  </si>
  <si>
    <t>23г2м</t>
  </si>
  <si>
    <t>29л.1м.</t>
  </si>
  <si>
    <t>10л.1м</t>
  </si>
  <si>
    <t>14л6м</t>
  </si>
  <si>
    <t>8л.1м</t>
  </si>
  <si>
    <t xml:space="preserve"> 19л</t>
  </si>
  <si>
    <t>30л5м</t>
  </si>
  <si>
    <t>3г10м</t>
  </si>
  <si>
    <t>8л6м</t>
  </si>
  <si>
    <t>9г.3м.</t>
  </si>
  <si>
    <t>38л4м.</t>
  </si>
  <si>
    <t>7л2м</t>
  </si>
  <si>
    <t>21г4м</t>
  </si>
  <si>
    <t>7л4м</t>
  </si>
  <si>
    <t>41г4м</t>
  </si>
  <si>
    <t>19л.7м</t>
  </si>
  <si>
    <t>2г.1м</t>
  </si>
  <si>
    <t>6л.7м</t>
  </si>
  <si>
    <t>14л11м</t>
  </si>
  <si>
    <t>25л</t>
  </si>
  <si>
    <t>9л6м</t>
  </si>
  <si>
    <t>32г.6м</t>
  </si>
  <si>
    <t>3г11м</t>
  </si>
  <si>
    <t>38л3м</t>
  </si>
  <si>
    <t>5л10м</t>
  </si>
  <si>
    <t>6л3м</t>
  </si>
  <si>
    <t>18л11м</t>
  </si>
  <si>
    <t>29л4м</t>
  </si>
  <si>
    <t>10м</t>
  </si>
  <si>
    <t>11м</t>
  </si>
  <si>
    <t>26л9м</t>
  </si>
  <si>
    <t>27л5м</t>
  </si>
  <si>
    <t>5л9м</t>
  </si>
  <si>
    <t>11л11м</t>
  </si>
  <si>
    <t>1г9м</t>
  </si>
  <si>
    <t>14л2м</t>
  </si>
  <si>
    <t>11л4м</t>
  </si>
  <si>
    <t>18л3м</t>
  </si>
  <si>
    <t>32л3м</t>
  </si>
  <si>
    <t>19л4м</t>
  </si>
  <si>
    <t>8л2м</t>
  </si>
  <si>
    <t>31г8м</t>
  </si>
  <si>
    <t>48л11м</t>
  </si>
  <si>
    <t>20л3м</t>
  </si>
  <si>
    <t>14л4м</t>
  </si>
  <si>
    <t>23г4м</t>
  </si>
  <si>
    <t xml:space="preserve">Штатное расписание работников  школы-интерната для одаренных детей  на 1 января 2020 года </t>
  </si>
  <si>
    <t>Криворучик О.А.</t>
  </si>
  <si>
    <t>Оканова А.К.</t>
  </si>
  <si>
    <t>22г3м</t>
  </si>
  <si>
    <t>вторая</t>
  </si>
  <si>
    <t>2м</t>
  </si>
  <si>
    <t>9м</t>
  </si>
  <si>
    <t>Акмолинский государственный медицинский институт г.Астана, педиатрия ЖБ-2 № 0140466</t>
  </si>
  <si>
    <t>Шакирова А.Р.</t>
  </si>
  <si>
    <t>СКГУ им. М. Козыбаева ЖБ-Б№0133242</t>
  </si>
  <si>
    <t>Идрисова С.М.</t>
  </si>
  <si>
    <t>муз.руководитель, препод</t>
  </si>
  <si>
    <t>1г2м 1г2м</t>
  </si>
  <si>
    <t>Поправочн коэф</t>
  </si>
  <si>
    <t>ИТОГО пед</t>
  </si>
  <si>
    <t>Всего з/п до повыш</t>
  </si>
  <si>
    <t>Отклонение</t>
  </si>
  <si>
    <t>14л10м</t>
  </si>
  <si>
    <t>6л11м</t>
  </si>
  <si>
    <t>15л3м</t>
  </si>
  <si>
    <t>19л8м</t>
  </si>
  <si>
    <t>7л11м</t>
  </si>
  <si>
    <t>23г10м</t>
  </si>
  <si>
    <t>29л.9м.</t>
  </si>
  <si>
    <t>10л.9м</t>
  </si>
  <si>
    <t>15л2м</t>
  </si>
  <si>
    <t xml:space="preserve"> 19л8м</t>
  </si>
  <si>
    <t>9л2м</t>
  </si>
  <si>
    <t>9г.11м.</t>
  </si>
  <si>
    <t>39л</t>
  </si>
  <si>
    <t>22г11м</t>
  </si>
  <si>
    <t>7л10м</t>
  </si>
  <si>
    <t>22г</t>
  </si>
  <si>
    <t>8л</t>
  </si>
  <si>
    <t>42г</t>
  </si>
  <si>
    <t>20л.3м</t>
  </si>
  <si>
    <t>1г5м</t>
  </si>
  <si>
    <t>2г.9м</t>
  </si>
  <si>
    <t>15л7м</t>
  </si>
  <si>
    <t>25л8м</t>
  </si>
  <si>
    <t>10л2м</t>
  </si>
  <si>
    <t>33г2м</t>
  </si>
  <si>
    <t>4г7м</t>
  </si>
  <si>
    <t>19л7м</t>
  </si>
  <si>
    <t>30л</t>
  </si>
  <si>
    <t>2г9м</t>
  </si>
  <si>
    <t>12л7м</t>
  </si>
  <si>
    <t>2г5м</t>
  </si>
  <si>
    <t>12л</t>
  </si>
  <si>
    <t>20л</t>
  </si>
  <si>
    <t>20л11м</t>
  </si>
  <si>
    <t>15л</t>
  </si>
  <si>
    <t>24г</t>
  </si>
  <si>
    <t>оператор КТ</t>
  </si>
  <si>
    <t xml:space="preserve"> СКГУ им. М.Козыбаева  ЖБ-Б № 1671403 от 03.06.2020г бакалавр образования информатика</t>
  </si>
  <si>
    <t>0л0м</t>
  </si>
  <si>
    <t>35л7м</t>
  </si>
  <si>
    <t>25л3м</t>
  </si>
  <si>
    <t>рабочий сцены</t>
  </si>
  <si>
    <t>10л3м</t>
  </si>
  <si>
    <t>1г</t>
  </si>
  <si>
    <t>4г4м</t>
  </si>
  <si>
    <t>26л1м</t>
  </si>
  <si>
    <t>28л10м</t>
  </si>
  <si>
    <t>21г2м</t>
  </si>
  <si>
    <t>B3-1</t>
  </si>
  <si>
    <t>22г4м</t>
  </si>
  <si>
    <t>31л5м</t>
  </si>
  <si>
    <t>46л7м</t>
  </si>
  <si>
    <t>Петропавловский педагогический институт им. К.Д. Ушинского ЛВ №106079 от 29.06.1988 музыка и педагогика</t>
  </si>
  <si>
    <t>Колледж СКУ КОБ №0053051 от 29.06.2007г. Делопроизводство и архивоведение</t>
  </si>
  <si>
    <t>муз.руковод</t>
  </si>
  <si>
    <t>высшая</t>
  </si>
  <si>
    <t>В2-1</t>
  </si>
  <si>
    <t>13л10м</t>
  </si>
  <si>
    <t>В3-3</t>
  </si>
  <si>
    <t>Оклад с учетом повышенного коэф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</si>
</sst>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theme="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theme="1" tint="4.9989318521683403E-2"/>
      <name val="Arial Cyr"/>
      <charset val="204"/>
    </font>
    <font>
      <sz val="9"/>
      <color rgb="FFFF000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3" borderId="0" xfId="0" applyFont="1" applyFill="1" applyAlignment="1"/>
    <xf numFmtId="0" fontId="2" fillId="0" borderId="0" xfId="0" applyFont="1" applyFill="1" applyAlignme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2" fillId="2" borderId="0" xfId="0" applyFont="1" applyFill="1" applyBorder="1" applyAlignment="1"/>
    <xf numFmtId="0" fontId="2" fillId="3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2" borderId="3" xfId="0" applyFont="1" applyFill="1" applyBorder="1" applyAlignment="1"/>
    <xf numFmtId="0" fontId="0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/>
    <xf numFmtId="0" fontId="2" fillId="2" borderId="3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Fill="1"/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3" borderId="0" xfId="0" applyFont="1" applyFill="1" applyAlignment="1"/>
    <xf numFmtId="0" fontId="11" fillId="0" borderId="0" xfId="0" applyFont="1" applyFill="1" applyAlignme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0" borderId="0" xfId="0" applyFont="1" applyFill="1"/>
    <xf numFmtId="0" fontId="11" fillId="2" borderId="0" xfId="0" applyFont="1" applyFill="1" applyBorder="1" applyAlignment="1"/>
    <xf numFmtId="0" fontId="11" fillId="3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left"/>
    </xf>
    <xf numFmtId="0" fontId="11" fillId="2" borderId="3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0" borderId="0" xfId="0" applyFont="1" applyFill="1"/>
    <xf numFmtId="1" fontId="10" fillId="2" borderId="0" xfId="0" applyNumberFormat="1" applyFont="1" applyFill="1"/>
    <xf numFmtId="1" fontId="10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/>
    <xf numFmtId="16" fontId="10" fillId="2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H103"/>
  <sheetViews>
    <sheetView tabSelected="1" topLeftCell="D88" workbookViewId="0">
      <selection activeCell="Q73" sqref="Q73"/>
    </sheetView>
  </sheetViews>
  <sheetFormatPr defaultRowHeight="15" x14ac:dyDescent="0.25"/>
  <cols>
    <col min="1" max="1" width="4.140625" customWidth="1"/>
    <col min="2" max="2" width="14.5703125" customWidth="1"/>
    <col min="3" max="3" width="41.85546875" customWidth="1"/>
    <col min="4" max="4" width="7.85546875" customWidth="1"/>
    <col min="5" max="5" width="7.140625" customWidth="1"/>
    <col min="6" max="8" width="0" hidden="1" customWidth="1"/>
    <col min="9" max="10" width="6.5703125" customWidth="1"/>
    <col min="11" max="11" width="6" customWidth="1"/>
    <col min="12" max="12" width="11.42578125" customWidth="1"/>
    <col min="13" max="13" width="6.42578125" customWidth="1"/>
    <col min="14" max="14" width="9" customWidth="1"/>
    <col min="15" max="15" width="11.28515625" customWidth="1"/>
    <col min="16" max="16" width="4.140625" customWidth="1"/>
    <col min="17" max="17" width="4" customWidth="1"/>
    <col min="18" max="18" width="6.5703125" customWidth="1"/>
    <col min="19" max="19" width="3.7109375" customWidth="1"/>
    <col min="20" max="20" width="4.42578125" customWidth="1"/>
    <col min="21" max="21" width="6.140625" customWidth="1"/>
    <col min="22" max="22" width="4.140625" customWidth="1"/>
    <col min="23" max="23" width="3.140625" customWidth="1"/>
    <col min="24" max="24" width="8" customWidth="1"/>
    <col min="25" max="25" width="4.42578125" customWidth="1"/>
    <col min="26" max="26" width="3.140625" customWidth="1"/>
    <col min="27" max="27" width="6.140625" customWidth="1"/>
    <col min="28" max="29" width="4" customWidth="1"/>
    <col min="30" max="30" width="9" customWidth="1"/>
    <col min="31" max="31" width="9.140625" customWidth="1"/>
    <col min="32" max="32" width="8.140625" customWidth="1"/>
    <col min="33" max="33" width="7.5703125" customWidth="1"/>
    <col min="34" max="34" width="9.140625" customWidth="1"/>
  </cols>
  <sheetData>
    <row r="1" spans="1:34" x14ac:dyDescent="0.25">
      <c r="A1" s="97"/>
      <c r="B1" s="99"/>
      <c r="C1" s="99"/>
      <c r="D1" s="100"/>
      <c r="E1" s="100"/>
      <c r="F1" s="100"/>
      <c r="G1" s="100"/>
      <c r="H1" s="101"/>
      <c r="I1" s="102"/>
      <c r="J1" s="102"/>
      <c r="K1" s="102"/>
      <c r="L1" s="100"/>
      <c r="M1" s="100"/>
      <c r="N1" s="100"/>
      <c r="O1" s="100"/>
      <c r="P1" s="100"/>
      <c r="Q1" s="100"/>
      <c r="R1" s="100"/>
      <c r="S1" s="100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97"/>
      <c r="AF1" s="97"/>
      <c r="AG1" s="97"/>
      <c r="AH1" s="97"/>
    </row>
    <row r="2" spans="1:34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x14ac:dyDescent="0.25">
      <c r="A3" s="97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74"/>
      <c r="AG3" s="174"/>
      <c r="AH3" s="97"/>
    </row>
    <row r="4" spans="1:34" x14ac:dyDescent="0.25">
      <c r="A4" s="97"/>
      <c r="B4" s="98"/>
      <c r="C4" s="98"/>
      <c r="D4" s="103"/>
      <c r="E4" s="105"/>
      <c r="F4" s="105"/>
      <c r="G4" s="105"/>
      <c r="H4" s="106"/>
      <c r="I4" s="107"/>
      <c r="J4" s="107"/>
      <c r="K4" s="107"/>
      <c r="L4" s="105"/>
      <c r="M4" s="105"/>
      <c r="N4" s="105"/>
      <c r="O4" s="105"/>
      <c r="P4" s="105"/>
      <c r="Q4" s="105"/>
      <c r="R4" s="105"/>
      <c r="S4" s="105"/>
      <c r="T4" s="103"/>
      <c r="U4" s="103"/>
      <c r="V4" s="103"/>
      <c r="W4" s="103"/>
      <c r="X4" s="103"/>
      <c r="Y4" s="100" t="s">
        <v>3</v>
      </c>
      <c r="Z4" s="100"/>
      <c r="AA4" s="100"/>
      <c r="AB4" s="100"/>
      <c r="AC4" s="103"/>
      <c r="AD4" s="103"/>
      <c r="AE4" s="97"/>
      <c r="AF4" s="97"/>
      <c r="AG4" s="97"/>
      <c r="AH4" s="97"/>
    </row>
    <row r="5" spans="1:34" x14ac:dyDescent="0.25">
      <c r="A5" s="97"/>
      <c r="B5" s="99"/>
      <c r="C5" s="99"/>
      <c r="D5" s="105"/>
      <c r="E5" s="108"/>
      <c r="F5" s="108"/>
      <c r="G5" s="108"/>
      <c r="H5" s="109"/>
      <c r="I5" s="110"/>
      <c r="J5" s="110"/>
      <c r="K5" s="111"/>
      <c r="L5" s="108"/>
      <c r="M5" s="108"/>
      <c r="N5" s="108"/>
      <c r="O5" s="99"/>
      <c r="P5" s="99"/>
      <c r="Q5" s="99"/>
      <c r="R5" s="99"/>
      <c r="S5" s="99"/>
      <c r="T5" s="99"/>
      <c r="U5" s="99"/>
      <c r="V5" s="99"/>
      <c r="W5" s="99"/>
      <c r="X5" s="99"/>
      <c r="Y5" s="112" t="s">
        <v>5</v>
      </c>
      <c r="Z5" s="112"/>
      <c r="AA5" s="112"/>
      <c r="AB5" s="112"/>
      <c r="AC5" s="112"/>
      <c r="AD5" s="112"/>
      <c r="AE5" s="97"/>
      <c r="AF5" s="97"/>
      <c r="AG5" s="97"/>
      <c r="AH5" s="97"/>
    </row>
    <row r="6" spans="1:34" x14ac:dyDescent="0.25">
      <c r="A6" s="97"/>
      <c r="B6" s="99"/>
      <c r="C6" s="99"/>
      <c r="D6" s="105"/>
      <c r="E6" s="99"/>
      <c r="F6" s="99"/>
      <c r="G6" s="99"/>
      <c r="H6" s="113"/>
      <c r="I6" s="114"/>
      <c r="J6" s="114"/>
      <c r="K6" s="11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 t="s">
        <v>8</v>
      </c>
      <c r="Z6" s="99"/>
      <c r="AA6" s="99"/>
      <c r="AB6" s="99"/>
      <c r="AC6" s="99"/>
      <c r="AD6" s="99"/>
      <c r="AE6" s="97"/>
      <c r="AF6" s="97"/>
      <c r="AG6" s="97"/>
      <c r="AH6" s="97"/>
    </row>
    <row r="7" spans="1:34" x14ac:dyDescent="0.25">
      <c r="A7" s="174"/>
      <c r="B7" s="99"/>
      <c r="C7" s="99"/>
      <c r="D7" s="99"/>
      <c r="E7" s="99"/>
      <c r="F7" s="99"/>
      <c r="G7" s="99"/>
      <c r="H7" s="113"/>
      <c r="I7" s="114"/>
      <c r="J7" s="114"/>
      <c r="K7" s="114"/>
      <c r="L7" s="99"/>
      <c r="M7" s="99"/>
      <c r="N7" s="99"/>
      <c r="O7" s="99"/>
      <c r="P7" s="99"/>
      <c r="Q7" s="99"/>
      <c r="R7" s="99"/>
      <c r="S7" s="99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97"/>
      <c r="AF7" s="97"/>
      <c r="AG7" s="97"/>
      <c r="AH7" s="97"/>
    </row>
    <row r="8" spans="1:34" x14ac:dyDescent="0.25">
      <c r="A8" s="97"/>
      <c r="B8" s="183"/>
      <c r="C8" s="183"/>
      <c r="D8" s="183"/>
      <c r="E8" s="183"/>
      <c r="F8" s="183"/>
      <c r="G8" s="183"/>
      <c r="H8" s="184"/>
      <c r="I8" s="184"/>
      <c r="J8" s="184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1:34" ht="24" customHeight="1" x14ac:dyDescent="0.25">
      <c r="A9" s="185" t="s">
        <v>9</v>
      </c>
      <c r="B9" s="180" t="s">
        <v>11</v>
      </c>
      <c r="C9" s="115" t="s">
        <v>12</v>
      </c>
      <c r="D9" s="187" t="s">
        <v>13</v>
      </c>
      <c r="E9" s="180" t="s">
        <v>14</v>
      </c>
      <c r="F9" s="187" t="s">
        <v>15</v>
      </c>
      <c r="G9" s="189" t="s">
        <v>16</v>
      </c>
      <c r="H9" s="190" t="s">
        <v>17</v>
      </c>
      <c r="I9" s="191" t="s">
        <v>17</v>
      </c>
      <c r="J9" s="116" t="s">
        <v>18</v>
      </c>
      <c r="K9" s="192" t="s">
        <v>19</v>
      </c>
      <c r="L9" s="189" t="s">
        <v>20</v>
      </c>
      <c r="M9" s="180" t="s">
        <v>21</v>
      </c>
      <c r="N9" s="180" t="s">
        <v>22</v>
      </c>
      <c r="O9" s="189" t="s">
        <v>354</v>
      </c>
      <c r="P9" s="189" t="s">
        <v>24</v>
      </c>
      <c r="Q9" s="189"/>
      <c r="R9" s="189"/>
      <c r="S9" s="189" t="s">
        <v>25</v>
      </c>
      <c r="T9" s="189"/>
      <c r="U9" s="189"/>
      <c r="V9" s="194" t="s">
        <v>26</v>
      </c>
      <c r="W9" s="195"/>
      <c r="X9" s="196"/>
      <c r="Y9" s="189" t="s">
        <v>27</v>
      </c>
      <c r="Z9" s="189"/>
      <c r="AA9" s="189"/>
      <c r="AB9" s="189" t="s">
        <v>28</v>
      </c>
      <c r="AC9" s="189"/>
      <c r="AD9" s="189"/>
      <c r="AE9" s="187" t="s">
        <v>29</v>
      </c>
      <c r="AF9" s="189" t="s">
        <v>30</v>
      </c>
      <c r="AG9" s="189" t="s">
        <v>31</v>
      </c>
      <c r="AH9" s="187" t="s">
        <v>32</v>
      </c>
    </row>
    <row r="10" spans="1:34" ht="23.25" customHeight="1" x14ac:dyDescent="0.25">
      <c r="A10" s="186"/>
      <c r="B10" s="180"/>
      <c r="C10" s="117"/>
      <c r="D10" s="188"/>
      <c r="E10" s="180"/>
      <c r="F10" s="188"/>
      <c r="G10" s="189"/>
      <c r="H10" s="190"/>
      <c r="I10" s="191"/>
      <c r="J10" s="118"/>
      <c r="K10" s="193"/>
      <c r="L10" s="189"/>
      <c r="M10" s="180"/>
      <c r="N10" s="180"/>
      <c r="O10" s="189"/>
      <c r="P10" s="173" t="s">
        <v>33</v>
      </c>
      <c r="Q10" s="173" t="s">
        <v>34</v>
      </c>
      <c r="R10" s="173" t="s">
        <v>35</v>
      </c>
      <c r="S10" s="173" t="s">
        <v>33</v>
      </c>
      <c r="T10" s="173" t="s">
        <v>34</v>
      </c>
      <c r="U10" s="173" t="s">
        <v>35</v>
      </c>
      <c r="V10" s="173" t="s">
        <v>33</v>
      </c>
      <c r="W10" s="173" t="s">
        <v>34</v>
      </c>
      <c r="X10" s="173" t="s">
        <v>35</v>
      </c>
      <c r="Y10" s="173" t="s">
        <v>33</v>
      </c>
      <c r="Z10" s="173" t="s">
        <v>34</v>
      </c>
      <c r="AA10" s="173" t="s">
        <v>35</v>
      </c>
      <c r="AB10" s="173" t="s">
        <v>33</v>
      </c>
      <c r="AC10" s="173" t="s">
        <v>34</v>
      </c>
      <c r="AD10" s="173" t="s">
        <v>35</v>
      </c>
      <c r="AE10" s="188"/>
      <c r="AF10" s="189"/>
      <c r="AG10" s="189"/>
      <c r="AH10" s="188"/>
    </row>
    <row r="11" spans="1:34" x14ac:dyDescent="0.25">
      <c r="A11" s="120">
        <v>1</v>
      </c>
      <c r="B11" s="121">
        <v>3</v>
      </c>
      <c r="C11" s="121">
        <v>4</v>
      </c>
      <c r="D11" s="120">
        <v>5</v>
      </c>
      <c r="E11" s="120">
        <v>6</v>
      </c>
      <c r="F11" s="120">
        <v>5</v>
      </c>
      <c r="G11" s="120">
        <v>6</v>
      </c>
      <c r="H11" s="122">
        <v>7</v>
      </c>
      <c r="I11" s="123">
        <v>7</v>
      </c>
      <c r="J11" s="123">
        <v>8</v>
      </c>
      <c r="K11" s="123">
        <v>9</v>
      </c>
      <c r="L11" s="120">
        <v>10</v>
      </c>
      <c r="M11" s="120">
        <v>11</v>
      </c>
      <c r="N11" s="120">
        <v>12</v>
      </c>
      <c r="O11" s="120">
        <v>13</v>
      </c>
      <c r="P11" s="120">
        <v>14</v>
      </c>
      <c r="Q11" s="120">
        <v>15</v>
      </c>
      <c r="R11" s="120">
        <v>16</v>
      </c>
      <c r="S11" s="120">
        <v>17</v>
      </c>
      <c r="T11" s="120">
        <v>18</v>
      </c>
      <c r="U11" s="120">
        <v>19</v>
      </c>
      <c r="V11" s="120">
        <v>20</v>
      </c>
      <c r="W11" s="120">
        <v>21</v>
      </c>
      <c r="X11" s="120">
        <v>22</v>
      </c>
      <c r="Y11" s="120">
        <v>23</v>
      </c>
      <c r="Z11" s="120">
        <v>24</v>
      </c>
      <c r="AA11" s="120">
        <v>25</v>
      </c>
      <c r="AB11" s="120">
        <v>26</v>
      </c>
      <c r="AC11" s="120">
        <v>27</v>
      </c>
      <c r="AD11" s="120">
        <v>28</v>
      </c>
      <c r="AE11" s="172">
        <v>28</v>
      </c>
      <c r="AF11" s="172">
        <v>29</v>
      </c>
      <c r="AG11" s="120">
        <v>30</v>
      </c>
      <c r="AH11" s="120">
        <v>31</v>
      </c>
    </row>
    <row r="12" spans="1:34" ht="60" x14ac:dyDescent="0.25">
      <c r="A12" s="125">
        <v>1</v>
      </c>
      <c r="B12" s="126" t="s">
        <v>37</v>
      </c>
      <c r="C12" s="126" t="s">
        <v>38</v>
      </c>
      <c r="D12" s="125" t="s">
        <v>39</v>
      </c>
      <c r="E12" s="126" t="s">
        <v>299</v>
      </c>
      <c r="F12" s="125"/>
      <c r="G12" s="125">
        <v>14</v>
      </c>
      <c r="H12" s="127"/>
      <c r="I12" s="128"/>
      <c r="J12" s="128" t="s">
        <v>40</v>
      </c>
      <c r="K12" s="128">
        <v>3.12</v>
      </c>
      <c r="L12" s="125"/>
      <c r="M12" s="125">
        <v>17697</v>
      </c>
      <c r="N12" s="129">
        <v>0</v>
      </c>
      <c r="O12" s="129">
        <f>L12*N12</f>
        <v>0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>
        <f>U12+X12+AA12+AD12+R12</f>
        <v>0</v>
      </c>
      <c r="AF12" s="129">
        <f t="shared" ref="AF12:AF43" si="0">O12+AE12</f>
        <v>0</v>
      </c>
      <c r="AG12" s="129">
        <f>O12*10%</f>
        <v>0</v>
      </c>
      <c r="AH12" s="129">
        <f t="shared" ref="AH12:AH78" si="1">AF12+AG12</f>
        <v>0</v>
      </c>
    </row>
    <row r="13" spans="1:34" ht="36" x14ac:dyDescent="0.25">
      <c r="A13" s="125">
        <v>2</v>
      </c>
      <c r="B13" s="126" t="s">
        <v>45</v>
      </c>
      <c r="C13" s="126" t="s">
        <v>46</v>
      </c>
      <c r="D13" s="125" t="s">
        <v>39</v>
      </c>
      <c r="E13" s="126" t="s">
        <v>300</v>
      </c>
      <c r="F13" s="125"/>
      <c r="G13" s="125">
        <v>5</v>
      </c>
      <c r="H13" s="127"/>
      <c r="I13" s="128"/>
      <c r="J13" s="128" t="s">
        <v>47</v>
      </c>
      <c r="K13" s="128">
        <v>6.42</v>
      </c>
      <c r="L13" s="125">
        <v>1</v>
      </c>
      <c r="M13" s="125">
        <v>17697</v>
      </c>
      <c r="N13" s="129">
        <f>K13*M13</f>
        <v>113614.74</v>
      </c>
      <c r="O13" s="129">
        <f>'Свод с 01,09,2020 (2)'!O13-'РБ с 01,09,2020 (3)'!N13</f>
        <v>28403.685000000012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>
        <f>U13+X13+AA13+AD13+R13</f>
        <v>0</v>
      </c>
      <c r="AF13" s="129">
        <f t="shared" si="0"/>
        <v>28403.685000000012</v>
      </c>
      <c r="AG13" s="129">
        <f>AF13*10%</f>
        <v>2840.3685000000014</v>
      </c>
      <c r="AH13" s="129">
        <f>AF13+AG13</f>
        <v>31244.053500000013</v>
      </c>
    </row>
    <row r="14" spans="1:34" ht="24" x14ac:dyDescent="0.25">
      <c r="A14" s="125">
        <f t="shared" ref="A14:A77" si="2">A13+1</f>
        <v>3</v>
      </c>
      <c r="B14" s="126" t="s">
        <v>49</v>
      </c>
      <c r="C14" s="126" t="s">
        <v>50</v>
      </c>
      <c r="D14" s="125" t="s">
        <v>39</v>
      </c>
      <c r="E14" s="126" t="s">
        <v>301</v>
      </c>
      <c r="F14" s="125" t="s">
        <v>51</v>
      </c>
      <c r="G14" s="125">
        <v>9</v>
      </c>
      <c r="H14" s="127"/>
      <c r="I14" s="128"/>
      <c r="J14" s="128" t="s">
        <v>52</v>
      </c>
      <c r="K14" s="128">
        <v>5.99</v>
      </c>
      <c r="L14" s="125"/>
      <c r="M14" s="125">
        <v>17697</v>
      </c>
      <c r="N14" s="129">
        <v>0</v>
      </c>
      <c r="O14" s="129">
        <f t="shared" ref="N14:O37" si="3">L14*N14</f>
        <v>0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>
        <f t="shared" ref="AE14:AE17" si="4">U14+X14+AA14+AD14+R14</f>
        <v>0</v>
      </c>
      <c r="AF14" s="129">
        <f t="shared" si="0"/>
        <v>0</v>
      </c>
      <c r="AG14" s="129">
        <f>O14*10%</f>
        <v>0</v>
      </c>
      <c r="AH14" s="129">
        <f t="shared" si="1"/>
        <v>0</v>
      </c>
    </row>
    <row r="15" spans="1:34" ht="36" x14ac:dyDescent="0.25">
      <c r="A15" s="125">
        <f t="shared" si="2"/>
        <v>4</v>
      </c>
      <c r="B15" s="126" t="s">
        <v>331</v>
      </c>
      <c r="C15" s="126" t="s">
        <v>332</v>
      </c>
      <c r="D15" s="125" t="s">
        <v>39</v>
      </c>
      <c r="E15" s="126" t="s">
        <v>333</v>
      </c>
      <c r="F15" s="125"/>
      <c r="G15" s="125"/>
      <c r="H15" s="127"/>
      <c r="I15" s="128"/>
      <c r="J15" s="128" t="s">
        <v>40</v>
      </c>
      <c r="K15" s="128">
        <v>2.94</v>
      </c>
      <c r="L15" s="125"/>
      <c r="M15" s="125">
        <v>17697</v>
      </c>
      <c r="N15" s="129">
        <v>0</v>
      </c>
      <c r="O15" s="129">
        <f t="shared" si="3"/>
        <v>0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>
        <f t="shared" si="4"/>
        <v>0</v>
      </c>
      <c r="AF15" s="129">
        <f t="shared" si="0"/>
        <v>0</v>
      </c>
      <c r="AG15" s="129">
        <f>O15*10%</f>
        <v>0</v>
      </c>
      <c r="AH15" s="129">
        <f t="shared" si="1"/>
        <v>0</v>
      </c>
    </row>
    <row r="16" spans="1:34" ht="36" x14ac:dyDescent="0.25">
      <c r="A16" s="125">
        <f t="shared" si="2"/>
        <v>5</v>
      </c>
      <c r="B16" s="126" t="s">
        <v>54</v>
      </c>
      <c r="C16" s="126" t="s">
        <v>55</v>
      </c>
      <c r="D16" s="125" t="s">
        <v>56</v>
      </c>
      <c r="E16" s="126" t="s">
        <v>302</v>
      </c>
      <c r="F16" s="125"/>
      <c r="G16" s="130"/>
      <c r="H16" s="127" t="s">
        <v>57</v>
      </c>
      <c r="I16" s="128" t="s">
        <v>57</v>
      </c>
      <c r="J16" s="128"/>
      <c r="K16" s="128">
        <v>2.89</v>
      </c>
      <c r="L16" s="125"/>
      <c r="M16" s="125">
        <v>17697</v>
      </c>
      <c r="N16" s="129">
        <v>0</v>
      </c>
      <c r="O16" s="129">
        <f t="shared" si="3"/>
        <v>0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>
        <f t="shared" si="4"/>
        <v>0</v>
      </c>
      <c r="AF16" s="129">
        <f t="shared" si="0"/>
        <v>0</v>
      </c>
      <c r="AG16" s="129"/>
      <c r="AH16" s="129">
        <f t="shared" si="1"/>
        <v>0</v>
      </c>
    </row>
    <row r="17" spans="1:34" ht="36" x14ac:dyDescent="0.25">
      <c r="A17" s="125">
        <f t="shared" si="2"/>
        <v>6</v>
      </c>
      <c r="B17" s="126" t="s">
        <v>58</v>
      </c>
      <c r="C17" s="126" t="s">
        <v>55</v>
      </c>
      <c r="D17" s="125" t="s">
        <v>56</v>
      </c>
      <c r="E17" s="126" t="s">
        <v>302</v>
      </c>
      <c r="F17" s="125"/>
      <c r="G17" s="125">
        <v>14</v>
      </c>
      <c r="H17" s="127"/>
      <c r="I17" s="128"/>
      <c r="J17" s="128" t="s">
        <v>40</v>
      </c>
      <c r="K17" s="128">
        <v>3.16</v>
      </c>
      <c r="L17" s="125"/>
      <c r="M17" s="125">
        <v>17697</v>
      </c>
      <c r="N17" s="129">
        <v>0</v>
      </c>
      <c r="O17" s="129">
        <f t="shared" si="3"/>
        <v>0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>
        <f t="shared" si="4"/>
        <v>0</v>
      </c>
      <c r="AF17" s="129">
        <f t="shared" si="0"/>
        <v>0</v>
      </c>
      <c r="AG17" s="129">
        <f>O17*10%</f>
        <v>0</v>
      </c>
      <c r="AH17" s="129">
        <f t="shared" si="1"/>
        <v>0</v>
      </c>
    </row>
    <row r="18" spans="1:34" x14ac:dyDescent="0.25">
      <c r="A18" s="125">
        <f t="shared" si="2"/>
        <v>7</v>
      </c>
      <c r="B18" s="126" t="s">
        <v>89</v>
      </c>
      <c r="C18" s="126"/>
      <c r="D18" s="125" t="s">
        <v>56</v>
      </c>
      <c r="E18" s="126" t="s">
        <v>334</v>
      </c>
      <c r="F18" s="125"/>
      <c r="G18" s="125"/>
      <c r="H18" s="127"/>
      <c r="I18" s="128" t="s">
        <v>71</v>
      </c>
      <c r="J18" s="128"/>
      <c r="K18" s="128">
        <v>2.81</v>
      </c>
      <c r="L18" s="125"/>
      <c r="M18" s="125">
        <v>17697</v>
      </c>
      <c r="N18" s="129">
        <v>0</v>
      </c>
      <c r="O18" s="129">
        <f t="shared" si="3"/>
        <v>0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9">
        <f>U18+X18+AA18+AD18+R18</f>
        <v>0</v>
      </c>
      <c r="AF18" s="129">
        <f t="shared" si="0"/>
        <v>0</v>
      </c>
      <c r="AG18" s="129">
        <f>O18*10%</f>
        <v>0</v>
      </c>
      <c r="AH18" s="129">
        <f t="shared" si="1"/>
        <v>0</v>
      </c>
    </row>
    <row r="19" spans="1:34" ht="24" x14ac:dyDescent="0.25">
      <c r="A19" s="125">
        <f t="shared" si="2"/>
        <v>8</v>
      </c>
      <c r="B19" s="126" t="s">
        <v>60</v>
      </c>
      <c r="C19" s="126" t="s">
        <v>61</v>
      </c>
      <c r="D19" s="125" t="s">
        <v>56</v>
      </c>
      <c r="E19" s="126" t="s">
        <v>303</v>
      </c>
      <c r="F19" s="125" t="s">
        <v>62</v>
      </c>
      <c r="G19" s="125">
        <v>11</v>
      </c>
      <c r="H19" s="127"/>
      <c r="I19" s="128"/>
      <c r="J19" s="128" t="s">
        <v>63</v>
      </c>
      <c r="K19" s="128">
        <v>4.1900000000000004</v>
      </c>
      <c r="L19" s="125"/>
      <c r="M19" s="125">
        <v>17697</v>
      </c>
      <c r="N19" s="129">
        <v>0</v>
      </c>
      <c r="O19" s="129">
        <f t="shared" si="3"/>
        <v>0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9">
        <f t="shared" ref="AE19:AE82" si="5">U19+X19+AA19+AD19+R19</f>
        <v>0</v>
      </c>
      <c r="AF19" s="129">
        <f t="shared" si="0"/>
        <v>0</v>
      </c>
      <c r="AG19" s="129">
        <f>O19*10%</f>
        <v>0</v>
      </c>
      <c r="AH19" s="129">
        <f t="shared" si="1"/>
        <v>0</v>
      </c>
    </row>
    <row r="20" spans="1:34" ht="24" x14ac:dyDescent="0.25">
      <c r="A20" s="125">
        <f t="shared" si="2"/>
        <v>9</v>
      </c>
      <c r="B20" s="126" t="s">
        <v>88</v>
      </c>
      <c r="C20" s="155" t="s">
        <v>91</v>
      </c>
      <c r="D20" s="125" t="s">
        <v>56</v>
      </c>
      <c r="E20" s="126" t="s">
        <v>306</v>
      </c>
      <c r="F20" s="125"/>
      <c r="G20" s="125">
        <v>14</v>
      </c>
      <c r="H20" s="127"/>
      <c r="I20" s="128"/>
      <c r="J20" s="128" t="s">
        <v>40</v>
      </c>
      <c r="K20" s="128">
        <v>3.12</v>
      </c>
      <c r="L20" s="125"/>
      <c r="M20" s="125">
        <v>17697</v>
      </c>
      <c r="N20" s="129">
        <v>0</v>
      </c>
      <c r="O20" s="129">
        <f t="shared" si="3"/>
        <v>0</v>
      </c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9">
        <f t="shared" si="5"/>
        <v>0</v>
      </c>
      <c r="AF20" s="129">
        <f t="shared" si="0"/>
        <v>0</v>
      </c>
      <c r="AG20" s="129"/>
      <c r="AH20" s="129">
        <f t="shared" si="1"/>
        <v>0</v>
      </c>
    </row>
    <row r="21" spans="1:34" ht="24" x14ac:dyDescent="0.25">
      <c r="A21" s="125">
        <f t="shared" si="2"/>
        <v>10</v>
      </c>
      <c r="B21" s="126" t="s">
        <v>92</v>
      </c>
      <c r="C21" s="155" t="s">
        <v>91</v>
      </c>
      <c r="D21" s="125" t="s">
        <v>56</v>
      </c>
      <c r="E21" s="126" t="s">
        <v>306</v>
      </c>
      <c r="F21" s="125"/>
      <c r="G21" s="125">
        <v>11</v>
      </c>
      <c r="H21" s="127"/>
      <c r="I21" s="128"/>
      <c r="J21" s="128" t="s">
        <v>93</v>
      </c>
      <c r="K21" s="128">
        <v>3.53</v>
      </c>
      <c r="L21" s="125"/>
      <c r="M21" s="125">
        <v>17697</v>
      </c>
      <c r="N21" s="129">
        <v>0</v>
      </c>
      <c r="O21" s="129">
        <f t="shared" si="3"/>
        <v>0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9">
        <f t="shared" si="5"/>
        <v>0</v>
      </c>
      <c r="AF21" s="129">
        <f t="shared" si="0"/>
        <v>0</v>
      </c>
      <c r="AG21" s="129">
        <f t="shared" ref="AG21:AG27" si="6">O21*10%</f>
        <v>0</v>
      </c>
      <c r="AH21" s="129">
        <f t="shared" si="1"/>
        <v>0</v>
      </c>
    </row>
    <row r="22" spans="1:34" x14ac:dyDescent="0.25">
      <c r="A22" s="125">
        <f t="shared" si="2"/>
        <v>11</v>
      </c>
      <c r="B22" s="126" t="s">
        <v>67</v>
      </c>
      <c r="C22" s="126"/>
      <c r="D22" s="125" t="s">
        <v>56</v>
      </c>
      <c r="E22" s="131" t="s">
        <v>68</v>
      </c>
      <c r="F22" s="125"/>
      <c r="G22" s="130"/>
      <c r="H22" s="127" t="s">
        <v>69</v>
      </c>
      <c r="I22" s="128" t="s">
        <v>69</v>
      </c>
      <c r="J22" s="128"/>
      <c r="K22" s="128">
        <v>2.84</v>
      </c>
      <c r="L22" s="125"/>
      <c r="M22" s="125">
        <v>17697</v>
      </c>
      <c r="N22" s="129">
        <v>0</v>
      </c>
      <c r="O22" s="129">
        <f t="shared" si="3"/>
        <v>0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9">
        <f t="shared" si="5"/>
        <v>0</v>
      </c>
      <c r="AF22" s="129">
        <f t="shared" si="0"/>
        <v>0</v>
      </c>
      <c r="AG22" s="129">
        <f t="shared" si="6"/>
        <v>0</v>
      </c>
      <c r="AH22" s="129">
        <f t="shared" si="1"/>
        <v>0</v>
      </c>
    </row>
    <row r="23" spans="1:34" x14ac:dyDescent="0.25">
      <c r="A23" s="125">
        <f t="shared" si="2"/>
        <v>12</v>
      </c>
      <c r="B23" s="126" t="s">
        <v>70</v>
      </c>
      <c r="C23" s="126"/>
      <c r="D23" s="125" t="s">
        <v>56</v>
      </c>
      <c r="E23" s="131" t="s">
        <v>68</v>
      </c>
      <c r="F23" s="125"/>
      <c r="G23" s="130"/>
      <c r="H23" s="127" t="s">
        <v>71</v>
      </c>
      <c r="I23" s="128" t="s">
        <v>71</v>
      </c>
      <c r="J23" s="128"/>
      <c r="K23" s="128">
        <v>2.81</v>
      </c>
      <c r="L23" s="125"/>
      <c r="M23" s="125">
        <v>17697</v>
      </c>
      <c r="N23" s="129">
        <v>0</v>
      </c>
      <c r="O23" s="129">
        <f t="shared" si="3"/>
        <v>0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9">
        <f t="shared" si="5"/>
        <v>0</v>
      </c>
      <c r="AF23" s="129">
        <f t="shared" si="0"/>
        <v>0</v>
      </c>
      <c r="AG23" s="129">
        <f t="shared" si="6"/>
        <v>0</v>
      </c>
      <c r="AH23" s="129">
        <f t="shared" si="1"/>
        <v>0</v>
      </c>
    </row>
    <row r="24" spans="1:34" ht="24" x14ac:dyDescent="0.25">
      <c r="A24" s="125"/>
      <c r="B24" s="126" t="s">
        <v>42</v>
      </c>
      <c r="C24" s="126"/>
      <c r="D24" s="125" t="s">
        <v>56</v>
      </c>
      <c r="E24" s="131" t="s">
        <v>68</v>
      </c>
      <c r="F24" s="125"/>
      <c r="G24" s="130"/>
      <c r="H24" s="127"/>
      <c r="I24" s="128"/>
      <c r="J24" s="128" t="s">
        <v>40</v>
      </c>
      <c r="K24" s="128">
        <v>2.94</v>
      </c>
      <c r="L24" s="125"/>
      <c r="M24" s="125">
        <v>17697</v>
      </c>
      <c r="N24" s="129">
        <v>0</v>
      </c>
      <c r="O24" s="129">
        <f t="shared" si="3"/>
        <v>0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9">
        <f t="shared" si="5"/>
        <v>0</v>
      </c>
      <c r="AF24" s="129">
        <f t="shared" si="0"/>
        <v>0</v>
      </c>
      <c r="AG24" s="129">
        <f t="shared" si="6"/>
        <v>0</v>
      </c>
      <c r="AH24" s="129">
        <f t="shared" si="1"/>
        <v>0</v>
      </c>
    </row>
    <row r="25" spans="1:34" ht="24" x14ac:dyDescent="0.25">
      <c r="A25" s="125"/>
      <c r="B25" s="126" t="s">
        <v>42</v>
      </c>
      <c r="C25" s="126"/>
      <c r="D25" s="125" t="s">
        <v>56</v>
      </c>
      <c r="E25" s="131" t="s">
        <v>68</v>
      </c>
      <c r="F25" s="125"/>
      <c r="G25" s="130"/>
      <c r="H25" s="127"/>
      <c r="I25" s="128"/>
      <c r="J25" s="128" t="s">
        <v>40</v>
      </c>
      <c r="K25" s="128">
        <v>2.94</v>
      </c>
      <c r="L25" s="125"/>
      <c r="M25" s="125">
        <v>17697</v>
      </c>
      <c r="N25" s="129">
        <v>0</v>
      </c>
      <c r="O25" s="129">
        <f t="shared" si="3"/>
        <v>0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9">
        <f t="shared" si="5"/>
        <v>0</v>
      </c>
      <c r="AF25" s="129">
        <f t="shared" si="0"/>
        <v>0</v>
      </c>
      <c r="AG25" s="129">
        <f t="shared" si="6"/>
        <v>0</v>
      </c>
      <c r="AH25" s="129">
        <f t="shared" si="1"/>
        <v>0</v>
      </c>
    </row>
    <row r="26" spans="1:34" ht="24" x14ac:dyDescent="0.25">
      <c r="A26" s="125"/>
      <c r="B26" s="126" t="s">
        <v>42</v>
      </c>
      <c r="C26" s="126"/>
      <c r="D26" s="125" t="s">
        <v>56</v>
      </c>
      <c r="E26" s="131" t="s">
        <v>68</v>
      </c>
      <c r="F26" s="125"/>
      <c r="G26" s="130"/>
      <c r="H26" s="127"/>
      <c r="I26" s="128"/>
      <c r="J26" s="128" t="s">
        <v>40</v>
      </c>
      <c r="K26" s="128">
        <v>2.94</v>
      </c>
      <c r="L26" s="125"/>
      <c r="M26" s="125">
        <v>17697</v>
      </c>
      <c r="N26" s="129">
        <v>0</v>
      </c>
      <c r="O26" s="129">
        <f t="shared" si="3"/>
        <v>0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9">
        <f t="shared" si="5"/>
        <v>0</v>
      </c>
      <c r="AF26" s="129">
        <f t="shared" si="0"/>
        <v>0</v>
      </c>
      <c r="AG26" s="129">
        <f t="shared" si="6"/>
        <v>0</v>
      </c>
      <c r="AH26" s="129">
        <f t="shared" si="1"/>
        <v>0</v>
      </c>
    </row>
    <row r="27" spans="1:34" ht="24" x14ac:dyDescent="0.25">
      <c r="A27" s="125">
        <f>A23+1</f>
        <v>13</v>
      </c>
      <c r="B27" s="126" t="s">
        <v>73</v>
      </c>
      <c r="C27" s="126"/>
      <c r="D27" s="125" t="s">
        <v>56</v>
      </c>
      <c r="E27" s="131" t="s">
        <v>68</v>
      </c>
      <c r="F27" s="125"/>
      <c r="G27" s="125"/>
      <c r="H27" s="127" t="s">
        <v>71</v>
      </c>
      <c r="I27" s="128" t="s">
        <v>71</v>
      </c>
      <c r="J27" s="128"/>
      <c r="K27" s="128">
        <v>2.81</v>
      </c>
      <c r="L27" s="125"/>
      <c r="M27" s="125">
        <v>17697</v>
      </c>
      <c r="N27" s="129">
        <v>0</v>
      </c>
      <c r="O27" s="129">
        <f t="shared" si="3"/>
        <v>0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9">
        <f t="shared" si="5"/>
        <v>0</v>
      </c>
      <c r="AF27" s="129">
        <f t="shared" si="0"/>
        <v>0</v>
      </c>
      <c r="AG27" s="129">
        <f t="shared" si="6"/>
        <v>0</v>
      </c>
      <c r="AH27" s="129">
        <f t="shared" si="1"/>
        <v>0</v>
      </c>
    </row>
    <row r="28" spans="1:34" ht="24" x14ac:dyDescent="0.25">
      <c r="A28" s="125">
        <f t="shared" si="2"/>
        <v>14</v>
      </c>
      <c r="B28" s="126" t="s">
        <v>74</v>
      </c>
      <c r="C28" s="126"/>
      <c r="D28" s="125" t="s">
        <v>39</v>
      </c>
      <c r="E28" s="131" t="s">
        <v>68</v>
      </c>
      <c r="F28" s="125"/>
      <c r="G28" s="125">
        <v>10</v>
      </c>
      <c r="H28" s="127"/>
      <c r="I28" s="128"/>
      <c r="J28" s="128" t="s">
        <v>75</v>
      </c>
      <c r="K28" s="128">
        <v>3.52</v>
      </c>
      <c r="L28" s="125">
        <v>1</v>
      </c>
      <c r="M28" s="125">
        <v>17697</v>
      </c>
      <c r="N28" s="129">
        <f t="shared" si="3"/>
        <v>62293.440000000002</v>
      </c>
      <c r="O28" s="129">
        <f>'Свод с 01,09,2020 (2)'!O28-'РБ с 01,09,2020 (3)'!N28</f>
        <v>15573.36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9">
        <f t="shared" si="5"/>
        <v>0</v>
      </c>
      <c r="AF28" s="129">
        <f t="shared" si="0"/>
        <v>15573.36</v>
      </c>
      <c r="AG28" s="129">
        <f>AF28*10%</f>
        <v>1557.3360000000002</v>
      </c>
      <c r="AH28" s="129">
        <f t="shared" si="1"/>
        <v>17130.696</v>
      </c>
    </row>
    <row r="29" spans="1:34" x14ac:dyDescent="0.25">
      <c r="A29" s="125">
        <f t="shared" si="2"/>
        <v>15</v>
      </c>
      <c r="B29" s="126" t="s">
        <v>76</v>
      </c>
      <c r="C29" s="126"/>
      <c r="D29" s="125" t="s">
        <v>56</v>
      </c>
      <c r="E29" s="131" t="s">
        <v>68</v>
      </c>
      <c r="F29" s="125"/>
      <c r="G29" s="130"/>
      <c r="H29" s="127" t="s">
        <v>71</v>
      </c>
      <c r="I29" s="128" t="s">
        <v>71</v>
      </c>
      <c r="J29" s="128"/>
      <c r="K29" s="128">
        <v>2.81</v>
      </c>
      <c r="L29" s="125"/>
      <c r="M29" s="125">
        <v>17697</v>
      </c>
      <c r="N29" s="129">
        <v>0</v>
      </c>
      <c r="O29" s="129">
        <f t="shared" si="3"/>
        <v>0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9">
        <f t="shared" si="5"/>
        <v>0</v>
      </c>
      <c r="AF29" s="129">
        <f t="shared" si="0"/>
        <v>0</v>
      </c>
      <c r="AG29" s="129">
        <f>O29*10%</f>
        <v>0</v>
      </c>
      <c r="AH29" s="129">
        <f t="shared" si="1"/>
        <v>0</v>
      </c>
    </row>
    <row r="30" spans="1:34" x14ac:dyDescent="0.25">
      <c r="A30" s="125">
        <f t="shared" si="2"/>
        <v>16</v>
      </c>
      <c r="B30" s="126" t="s">
        <v>77</v>
      </c>
      <c r="C30" s="126"/>
      <c r="D30" s="125" t="s">
        <v>39</v>
      </c>
      <c r="E30" s="131" t="s">
        <v>68</v>
      </c>
      <c r="F30" s="125"/>
      <c r="G30" s="130"/>
      <c r="H30" s="127" t="s">
        <v>71</v>
      </c>
      <c r="I30" s="128" t="s">
        <v>71</v>
      </c>
      <c r="J30" s="128"/>
      <c r="K30" s="128">
        <v>2.81</v>
      </c>
      <c r="L30" s="125"/>
      <c r="M30" s="125">
        <v>17697</v>
      </c>
      <c r="N30" s="129">
        <v>0</v>
      </c>
      <c r="O30" s="129">
        <f t="shared" si="3"/>
        <v>0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9">
        <f t="shared" si="5"/>
        <v>0</v>
      </c>
      <c r="AF30" s="129">
        <f t="shared" si="0"/>
        <v>0</v>
      </c>
      <c r="AG30" s="129">
        <f>O30*10%</f>
        <v>0</v>
      </c>
      <c r="AH30" s="129">
        <f t="shared" si="1"/>
        <v>0</v>
      </c>
    </row>
    <row r="31" spans="1:34" ht="24" x14ac:dyDescent="0.25">
      <c r="A31" s="125">
        <f t="shared" si="2"/>
        <v>17</v>
      </c>
      <c r="B31" s="126" t="s">
        <v>54</v>
      </c>
      <c r="C31" s="126"/>
      <c r="D31" s="125" t="s">
        <v>56</v>
      </c>
      <c r="E31" s="131" t="s">
        <v>68</v>
      </c>
      <c r="F31" s="125"/>
      <c r="G31" s="130"/>
      <c r="H31" s="127" t="s">
        <v>57</v>
      </c>
      <c r="I31" s="128" t="s">
        <v>57</v>
      </c>
      <c r="J31" s="128"/>
      <c r="K31" s="128">
        <v>2.89</v>
      </c>
      <c r="L31" s="125"/>
      <c r="M31" s="125">
        <v>17697</v>
      </c>
      <c r="N31" s="129">
        <v>0</v>
      </c>
      <c r="O31" s="129">
        <f t="shared" si="3"/>
        <v>0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9">
        <f t="shared" si="5"/>
        <v>0</v>
      </c>
      <c r="AF31" s="129">
        <f t="shared" si="0"/>
        <v>0</v>
      </c>
      <c r="AG31" s="129">
        <f>O31*10%</f>
        <v>0</v>
      </c>
      <c r="AH31" s="129">
        <f t="shared" si="1"/>
        <v>0</v>
      </c>
    </row>
    <row r="32" spans="1:34" x14ac:dyDescent="0.25">
      <c r="A32" s="125">
        <f t="shared" si="2"/>
        <v>18</v>
      </c>
      <c r="B32" s="126" t="s">
        <v>80</v>
      </c>
      <c r="C32" s="126"/>
      <c r="D32" s="125" t="s">
        <v>39</v>
      </c>
      <c r="E32" s="126" t="s">
        <v>68</v>
      </c>
      <c r="F32" s="125"/>
      <c r="G32" s="125">
        <v>10</v>
      </c>
      <c r="H32" s="127"/>
      <c r="I32" s="128"/>
      <c r="J32" s="128" t="s">
        <v>81</v>
      </c>
      <c r="K32" s="128">
        <v>4.0999999999999996</v>
      </c>
      <c r="L32" s="125"/>
      <c r="M32" s="125">
        <v>17697</v>
      </c>
      <c r="N32" s="129">
        <v>0</v>
      </c>
      <c r="O32" s="129">
        <f t="shared" si="3"/>
        <v>0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9">
        <f t="shared" si="5"/>
        <v>0</v>
      </c>
      <c r="AF32" s="129">
        <f t="shared" si="0"/>
        <v>0</v>
      </c>
      <c r="AG32" s="129">
        <f>O32*10%</f>
        <v>0</v>
      </c>
      <c r="AH32" s="129">
        <f t="shared" si="1"/>
        <v>0</v>
      </c>
    </row>
    <row r="33" spans="1:34" x14ac:dyDescent="0.25">
      <c r="A33" s="125">
        <f t="shared" si="2"/>
        <v>19</v>
      </c>
      <c r="B33" s="126" t="s">
        <v>49</v>
      </c>
      <c r="C33" s="126"/>
      <c r="D33" s="125" t="s">
        <v>39</v>
      </c>
      <c r="E33" s="126" t="s">
        <v>68</v>
      </c>
      <c r="F33" s="125" t="s">
        <v>51</v>
      </c>
      <c r="G33" s="125">
        <v>9</v>
      </c>
      <c r="H33" s="127"/>
      <c r="I33" s="128"/>
      <c r="J33" s="128" t="s">
        <v>206</v>
      </c>
      <c r="K33" s="128">
        <v>4.13</v>
      </c>
      <c r="L33" s="125"/>
      <c r="M33" s="125">
        <v>17697</v>
      </c>
      <c r="N33" s="129">
        <v>0</v>
      </c>
      <c r="O33" s="129">
        <f t="shared" si="3"/>
        <v>0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9">
        <f t="shared" si="5"/>
        <v>0</v>
      </c>
      <c r="AF33" s="129">
        <f t="shared" si="0"/>
        <v>0</v>
      </c>
      <c r="AG33" s="129">
        <f>O33*10%</f>
        <v>0</v>
      </c>
      <c r="AH33" s="129">
        <f t="shared" si="1"/>
        <v>0</v>
      </c>
    </row>
    <row r="34" spans="1:34" x14ac:dyDescent="0.25">
      <c r="A34" s="125">
        <f t="shared" si="2"/>
        <v>20</v>
      </c>
      <c r="B34" s="126" t="s">
        <v>349</v>
      </c>
      <c r="C34" s="126"/>
      <c r="D34" s="125" t="s">
        <v>39</v>
      </c>
      <c r="E34" s="126" t="s">
        <v>68</v>
      </c>
      <c r="F34" s="125"/>
      <c r="G34" s="125"/>
      <c r="H34" s="127"/>
      <c r="I34" s="128"/>
      <c r="J34" s="128" t="s">
        <v>207</v>
      </c>
      <c r="K34" s="128">
        <v>3.52</v>
      </c>
      <c r="L34" s="125">
        <v>1</v>
      </c>
      <c r="M34" s="125">
        <v>17697</v>
      </c>
      <c r="N34" s="129">
        <f t="shared" si="3"/>
        <v>62293.440000000002</v>
      </c>
      <c r="O34" s="129">
        <f>'Свод с 01,09,2020 (2)'!O34-'РБ с 01,09,2020 (3)'!N34</f>
        <v>15573.36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9">
        <f t="shared" si="5"/>
        <v>0</v>
      </c>
      <c r="AF34" s="129">
        <f t="shared" si="0"/>
        <v>15573.36</v>
      </c>
      <c r="AG34" s="129">
        <f>AF34*10%</f>
        <v>1557.3360000000002</v>
      </c>
      <c r="AH34" s="129">
        <f t="shared" si="1"/>
        <v>17130.696</v>
      </c>
    </row>
    <row r="35" spans="1:34" x14ac:dyDescent="0.25">
      <c r="A35" s="125">
        <f t="shared" si="2"/>
        <v>21</v>
      </c>
      <c r="B35" s="126" t="s">
        <v>122</v>
      </c>
      <c r="C35" s="126"/>
      <c r="D35" s="125" t="s">
        <v>56</v>
      </c>
      <c r="E35" s="126" t="s">
        <v>68</v>
      </c>
      <c r="F35" s="125"/>
      <c r="G35" s="125"/>
      <c r="H35" s="127"/>
      <c r="I35" s="128" t="s">
        <v>115</v>
      </c>
      <c r="J35" s="128"/>
      <c r="K35" s="128">
        <v>2.92</v>
      </c>
      <c r="L35" s="125"/>
      <c r="M35" s="125">
        <v>17697</v>
      </c>
      <c r="N35" s="129">
        <v>0</v>
      </c>
      <c r="O35" s="129">
        <f t="shared" si="3"/>
        <v>0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9">
        <f t="shared" si="5"/>
        <v>0</v>
      </c>
      <c r="AF35" s="129">
        <f t="shared" si="0"/>
        <v>0</v>
      </c>
      <c r="AG35" s="129">
        <f>O35*10%</f>
        <v>0</v>
      </c>
      <c r="AH35" s="129">
        <f t="shared" si="1"/>
        <v>0</v>
      </c>
    </row>
    <row r="36" spans="1:34" x14ac:dyDescent="0.25">
      <c r="A36" s="125">
        <f t="shared" si="2"/>
        <v>22</v>
      </c>
      <c r="B36" s="126" t="s">
        <v>84</v>
      </c>
      <c r="C36" s="126"/>
      <c r="D36" s="125" t="s">
        <v>56</v>
      </c>
      <c r="E36" s="126" t="s">
        <v>68</v>
      </c>
      <c r="F36" s="125"/>
      <c r="G36" s="125">
        <v>14</v>
      </c>
      <c r="H36" s="127"/>
      <c r="I36" s="128"/>
      <c r="J36" s="128" t="s">
        <v>40</v>
      </c>
      <c r="K36" s="128">
        <v>2.94</v>
      </c>
      <c r="L36" s="125"/>
      <c r="M36" s="125">
        <v>17697</v>
      </c>
      <c r="N36" s="129">
        <v>0</v>
      </c>
      <c r="O36" s="129">
        <f t="shared" si="3"/>
        <v>0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9">
        <f t="shared" si="5"/>
        <v>0</v>
      </c>
      <c r="AF36" s="129">
        <f t="shared" si="0"/>
        <v>0</v>
      </c>
      <c r="AG36" s="129">
        <f>O36*10%</f>
        <v>0</v>
      </c>
      <c r="AH36" s="129">
        <f t="shared" si="1"/>
        <v>0</v>
      </c>
    </row>
    <row r="37" spans="1:34" x14ac:dyDescent="0.25">
      <c r="A37" s="125">
        <f t="shared" si="2"/>
        <v>23</v>
      </c>
      <c r="B37" s="126" t="s">
        <v>85</v>
      </c>
      <c r="C37" s="126"/>
      <c r="D37" s="125" t="s">
        <v>56</v>
      </c>
      <c r="E37" s="126" t="s">
        <v>200</v>
      </c>
      <c r="F37" s="125"/>
      <c r="G37" s="125">
        <v>13</v>
      </c>
      <c r="H37" s="127"/>
      <c r="I37" s="128"/>
      <c r="J37" s="128" t="s">
        <v>79</v>
      </c>
      <c r="K37" s="128">
        <v>3.61</v>
      </c>
      <c r="L37" s="125"/>
      <c r="M37" s="125">
        <v>17697</v>
      </c>
      <c r="N37" s="129">
        <v>0</v>
      </c>
      <c r="O37" s="129">
        <f t="shared" si="3"/>
        <v>0</v>
      </c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9">
        <f t="shared" si="5"/>
        <v>0</v>
      </c>
      <c r="AF37" s="129">
        <f t="shared" si="0"/>
        <v>0</v>
      </c>
      <c r="AG37" s="129">
        <f>O37*10%</f>
        <v>0</v>
      </c>
      <c r="AH37" s="129">
        <f t="shared" si="1"/>
        <v>0</v>
      </c>
    </row>
    <row r="38" spans="1:34" x14ac:dyDescent="0.25">
      <c r="A38" s="125">
        <f t="shared" si="2"/>
        <v>24</v>
      </c>
      <c r="B38" s="126" t="s">
        <v>86</v>
      </c>
      <c r="C38" s="126"/>
      <c r="D38" s="125" t="s">
        <v>39</v>
      </c>
      <c r="E38" s="131" t="s">
        <v>68</v>
      </c>
      <c r="F38" s="125"/>
      <c r="G38" s="125">
        <v>10</v>
      </c>
      <c r="H38" s="127"/>
      <c r="I38" s="128"/>
      <c r="J38" s="128" t="s">
        <v>75</v>
      </c>
      <c r="K38" s="128">
        <v>3.52</v>
      </c>
      <c r="L38" s="125"/>
      <c r="M38" s="125">
        <v>17697</v>
      </c>
      <c r="N38" s="129">
        <v>0</v>
      </c>
      <c r="O38" s="129">
        <f>L38*N38</f>
        <v>0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9">
        <f t="shared" si="5"/>
        <v>0</v>
      </c>
      <c r="AF38" s="129">
        <f t="shared" si="0"/>
        <v>0</v>
      </c>
      <c r="AG38" s="129">
        <f>O38*10%</f>
        <v>0</v>
      </c>
      <c r="AH38" s="129">
        <f>AF38+AG38</f>
        <v>0</v>
      </c>
    </row>
    <row r="39" spans="1:34" ht="36" x14ac:dyDescent="0.25">
      <c r="A39" s="125">
        <f t="shared" si="2"/>
        <v>25</v>
      </c>
      <c r="B39" s="126" t="s">
        <v>95</v>
      </c>
      <c r="C39" s="126" t="s">
        <v>96</v>
      </c>
      <c r="D39" s="125" t="s">
        <v>39</v>
      </c>
      <c r="E39" s="126" t="s">
        <v>307</v>
      </c>
      <c r="F39" s="125"/>
      <c r="G39" s="125">
        <v>8</v>
      </c>
      <c r="H39" s="127"/>
      <c r="I39" s="128"/>
      <c r="J39" s="128" t="s">
        <v>97</v>
      </c>
      <c r="K39" s="128">
        <v>5.31</v>
      </c>
      <c r="L39" s="125">
        <v>1</v>
      </c>
      <c r="M39" s="125">
        <v>17697</v>
      </c>
      <c r="N39" s="129">
        <f t="shared" ref="N39:O54" si="7">K39*M39</f>
        <v>93971.069999999992</v>
      </c>
      <c r="O39" s="129">
        <f>'Свод с 01,09,2020 (2)'!O39-'РБ с 01,09,2020 (3)'!N39</f>
        <v>23492.767500000002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9">
        <f t="shared" si="5"/>
        <v>0</v>
      </c>
      <c r="AF39" s="129">
        <f t="shared" si="0"/>
        <v>23492.767500000002</v>
      </c>
      <c r="AG39" s="129">
        <f>AF39*10%</f>
        <v>2349.2767500000004</v>
      </c>
      <c r="AH39" s="129">
        <f t="shared" ref="AH39:AH45" si="8">AF39+AG39</f>
        <v>25842.044250000003</v>
      </c>
    </row>
    <row r="40" spans="1:34" ht="36" x14ac:dyDescent="0.25">
      <c r="A40" s="125">
        <f t="shared" si="2"/>
        <v>26</v>
      </c>
      <c r="B40" s="126" t="s">
        <v>99</v>
      </c>
      <c r="C40" s="155" t="s">
        <v>100</v>
      </c>
      <c r="D40" s="125" t="s">
        <v>39</v>
      </c>
      <c r="E40" s="126" t="s">
        <v>309</v>
      </c>
      <c r="F40" s="125"/>
      <c r="G40" s="125">
        <v>6</v>
      </c>
      <c r="H40" s="127"/>
      <c r="I40" s="128"/>
      <c r="J40" s="128" t="s">
        <v>101</v>
      </c>
      <c r="K40" s="128">
        <v>5.51</v>
      </c>
      <c r="L40" s="125"/>
      <c r="M40" s="125">
        <v>17697</v>
      </c>
      <c r="N40" s="129">
        <v>0</v>
      </c>
      <c r="O40" s="129">
        <f t="shared" si="7"/>
        <v>0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9">
        <f t="shared" si="5"/>
        <v>0</v>
      </c>
      <c r="AF40" s="129">
        <f t="shared" si="0"/>
        <v>0</v>
      </c>
      <c r="AG40" s="129">
        <f>O40*10%</f>
        <v>0</v>
      </c>
      <c r="AH40" s="129">
        <f t="shared" si="8"/>
        <v>0</v>
      </c>
    </row>
    <row r="41" spans="1:34" ht="36" x14ac:dyDescent="0.25">
      <c r="A41" s="125">
        <f t="shared" si="2"/>
        <v>27</v>
      </c>
      <c r="B41" s="126" t="s">
        <v>78</v>
      </c>
      <c r="C41" s="155" t="s">
        <v>100</v>
      </c>
      <c r="D41" s="125" t="s">
        <v>39</v>
      </c>
      <c r="E41" s="126" t="s">
        <v>335</v>
      </c>
      <c r="F41" s="125"/>
      <c r="G41" s="125">
        <v>6</v>
      </c>
      <c r="H41" s="127"/>
      <c r="I41" s="128"/>
      <c r="J41" s="125" t="s">
        <v>79</v>
      </c>
      <c r="K41" s="128">
        <v>3.68</v>
      </c>
      <c r="L41" s="125"/>
      <c r="M41" s="125">
        <v>17697</v>
      </c>
      <c r="N41" s="129">
        <v>0</v>
      </c>
      <c r="O41" s="129">
        <f t="shared" si="7"/>
        <v>0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9">
        <f t="shared" si="5"/>
        <v>0</v>
      </c>
      <c r="AF41" s="129">
        <f t="shared" si="0"/>
        <v>0</v>
      </c>
      <c r="AG41" s="129"/>
      <c r="AH41" s="129">
        <f t="shared" si="8"/>
        <v>0</v>
      </c>
    </row>
    <row r="42" spans="1:34" ht="36" x14ac:dyDescent="0.25">
      <c r="A42" s="125">
        <f t="shared" si="2"/>
        <v>28</v>
      </c>
      <c r="B42" s="126" t="s">
        <v>103</v>
      </c>
      <c r="C42" s="155" t="s">
        <v>104</v>
      </c>
      <c r="D42" s="125" t="s">
        <v>39</v>
      </c>
      <c r="E42" s="126" t="s">
        <v>310</v>
      </c>
      <c r="F42" s="125"/>
      <c r="G42" s="125">
        <v>10</v>
      </c>
      <c r="H42" s="127"/>
      <c r="I42" s="128"/>
      <c r="J42" s="128" t="s">
        <v>81</v>
      </c>
      <c r="K42" s="128">
        <v>4.71</v>
      </c>
      <c r="L42" s="125"/>
      <c r="M42" s="125">
        <v>17697</v>
      </c>
      <c r="N42" s="129">
        <v>0</v>
      </c>
      <c r="O42" s="129">
        <f t="shared" si="7"/>
        <v>0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9">
        <f t="shared" si="5"/>
        <v>0</v>
      </c>
      <c r="AF42" s="129">
        <f t="shared" si="0"/>
        <v>0</v>
      </c>
      <c r="AG42" s="129"/>
      <c r="AH42" s="129">
        <f t="shared" si="8"/>
        <v>0</v>
      </c>
    </row>
    <row r="43" spans="1:34" ht="36" x14ac:dyDescent="0.25">
      <c r="A43" s="125">
        <f t="shared" si="2"/>
        <v>29</v>
      </c>
      <c r="B43" s="126" t="s">
        <v>105</v>
      </c>
      <c r="C43" s="155" t="s">
        <v>104</v>
      </c>
      <c r="D43" s="125" t="s">
        <v>39</v>
      </c>
      <c r="E43" s="126" t="s">
        <v>310</v>
      </c>
      <c r="F43" s="125"/>
      <c r="G43" s="125">
        <v>10</v>
      </c>
      <c r="H43" s="127"/>
      <c r="I43" s="128"/>
      <c r="J43" s="128" t="s">
        <v>81</v>
      </c>
      <c r="K43" s="128">
        <v>4.71</v>
      </c>
      <c r="L43" s="125"/>
      <c r="M43" s="125">
        <v>17697</v>
      </c>
      <c r="N43" s="129">
        <v>0</v>
      </c>
      <c r="O43" s="129">
        <f t="shared" si="7"/>
        <v>0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9">
        <f t="shared" si="5"/>
        <v>0</v>
      </c>
      <c r="AF43" s="129">
        <f t="shared" si="0"/>
        <v>0</v>
      </c>
      <c r="AG43" s="129">
        <f>O43*10%</f>
        <v>0</v>
      </c>
      <c r="AH43" s="129">
        <f t="shared" si="8"/>
        <v>0</v>
      </c>
    </row>
    <row r="44" spans="1:34" ht="24" x14ac:dyDescent="0.25">
      <c r="A44" s="125">
        <f t="shared" si="2"/>
        <v>30</v>
      </c>
      <c r="B44" s="126" t="s">
        <v>54</v>
      </c>
      <c r="C44" s="126"/>
      <c r="D44" s="125" t="s">
        <v>56</v>
      </c>
      <c r="E44" s="126" t="s">
        <v>311</v>
      </c>
      <c r="F44" s="125"/>
      <c r="G44" s="130"/>
      <c r="H44" s="127" t="s">
        <v>57</v>
      </c>
      <c r="I44" s="128" t="s">
        <v>57</v>
      </c>
      <c r="J44" s="128"/>
      <c r="K44" s="128">
        <v>2.89</v>
      </c>
      <c r="L44" s="125"/>
      <c r="M44" s="125">
        <v>17697</v>
      </c>
      <c r="N44" s="129">
        <v>0</v>
      </c>
      <c r="O44" s="129">
        <f t="shared" si="7"/>
        <v>0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9">
        <f t="shared" si="5"/>
        <v>0</v>
      </c>
      <c r="AF44" s="129">
        <f t="shared" ref="AF44:AF75" si="9">O44+AE44</f>
        <v>0</v>
      </c>
      <c r="AG44" s="129">
        <f>O44*10%</f>
        <v>0</v>
      </c>
      <c r="AH44" s="129">
        <f t="shared" si="8"/>
        <v>0</v>
      </c>
    </row>
    <row r="45" spans="1:34" x14ac:dyDescent="0.25">
      <c r="A45" s="125">
        <f t="shared" si="2"/>
        <v>31</v>
      </c>
      <c r="B45" s="126" t="s">
        <v>336</v>
      </c>
      <c r="C45" s="126"/>
      <c r="D45" s="125" t="s">
        <v>56</v>
      </c>
      <c r="E45" s="126" t="s">
        <v>311</v>
      </c>
      <c r="F45" s="125"/>
      <c r="G45" s="130"/>
      <c r="H45" s="127"/>
      <c r="I45" s="128" t="s">
        <v>69</v>
      </c>
      <c r="J45" s="128"/>
      <c r="K45" s="128">
        <v>2.84</v>
      </c>
      <c r="L45" s="125"/>
      <c r="M45" s="125">
        <v>17697</v>
      </c>
      <c r="N45" s="129">
        <v>0</v>
      </c>
      <c r="O45" s="129">
        <f t="shared" si="7"/>
        <v>0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9">
        <f t="shared" si="5"/>
        <v>0</v>
      </c>
      <c r="AF45" s="129">
        <f t="shared" si="9"/>
        <v>0</v>
      </c>
      <c r="AG45" s="129"/>
      <c r="AH45" s="129">
        <f t="shared" si="8"/>
        <v>0</v>
      </c>
    </row>
    <row r="46" spans="1:34" ht="24" x14ac:dyDescent="0.25">
      <c r="A46" s="125">
        <f t="shared" si="2"/>
        <v>32</v>
      </c>
      <c r="B46" s="126" t="s">
        <v>108</v>
      </c>
      <c r="C46" s="126"/>
      <c r="D46" s="125" t="s">
        <v>56</v>
      </c>
      <c r="E46" s="126" t="s">
        <v>352</v>
      </c>
      <c r="F46" s="125"/>
      <c r="G46" s="130"/>
      <c r="H46" s="127" t="s">
        <v>71</v>
      </c>
      <c r="I46" s="128" t="s">
        <v>71</v>
      </c>
      <c r="J46" s="128"/>
      <c r="K46" s="128">
        <v>2.81</v>
      </c>
      <c r="L46" s="125"/>
      <c r="M46" s="125">
        <v>17697</v>
      </c>
      <c r="N46" s="129">
        <v>0</v>
      </c>
      <c r="O46" s="129">
        <f t="shared" si="7"/>
        <v>0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9">
        <f t="shared" si="5"/>
        <v>0</v>
      </c>
      <c r="AF46" s="129">
        <f t="shared" si="9"/>
        <v>0</v>
      </c>
      <c r="AG46" s="129">
        <f>O46*10%</f>
        <v>0</v>
      </c>
      <c r="AH46" s="129">
        <f t="shared" si="1"/>
        <v>0</v>
      </c>
    </row>
    <row r="47" spans="1:34" ht="48" x14ac:dyDescent="0.25">
      <c r="A47" s="125">
        <f t="shared" si="2"/>
        <v>33</v>
      </c>
      <c r="B47" s="126" t="s">
        <v>110</v>
      </c>
      <c r="C47" s="155" t="s">
        <v>111</v>
      </c>
      <c r="D47" s="125" t="s">
        <v>56</v>
      </c>
      <c r="E47" s="126" t="s">
        <v>312</v>
      </c>
      <c r="F47" s="125"/>
      <c r="G47" s="130"/>
      <c r="H47" s="127" t="s">
        <v>71</v>
      </c>
      <c r="I47" s="128" t="s">
        <v>71</v>
      </c>
      <c r="J47" s="128"/>
      <c r="K47" s="128">
        <v>2.81</v>
      </c>
      <c r="L47" s="125"/>
      <c r="M47" s="125">
        <v>17697</v>
      </c>
      <c r="N47" s="129">
        <v>0</v>
      </c>
      <c r="O47" s="129">
        <f t="shared" si="7"/>
        <v>0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9">
        <f t="shared" si="5"/>
        <v>0</v>
      </c>
      <c r="AF47" s="129">
        <f t="shared" si="9"/>
        <v>0</v>
      </c>
      <c r="AG47" s="129">
        <f>O47*10%</f>
        <v>0</v>
      </c>
      <c r="AH47" s="129">
        <f t="shared" si="1"/>
        <v>0</v>
      </c>
    </row>
    <row r="48" spans="1:34" ht="48" x14ac:dyDescent="0.25">
      <c r="A48" s="125">
        <f t="shared" si="2"/>
        <v>34</v>
      </c>
      <c r="B48" s="126" t="s">
        <v>84</v>
      </c>
      <c r="C48" s="155" t="s">
        <v>111</v>
      </c>
      <c r="D48" s="125" t="s">
        <v>56</v>
      </c>
      <c r="E48" s="126" t="s">
        <v>312</v>
      </c>
      <c r="F48" s="125"/>
      <c r="G48" s="125">
        <v>14</v>
      </c>
      <c r="H48" s="127"/>
      <c r="I48" s="128"/>
      <c r="J48" s="128" t="s">
        <v>40</v>
      </c>
      <c r="K48" s="128">
        <v>3.29</v>
      </c>
      <c r="L48" s="125"/>
      <c r="M48" s="125">
        <v>17697</v>
      </c>
      <c r="N48" s="129">
        <v>0</v>
      </c>
      <c r="O48" s="129">
        <f t="shared" si="7"/>
        <v>0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9">
        <f t="shared" si="5"/>
        <v>0</v>
      </c>
      <c r="AF48" s="129">
        <f t="shared" si="9"/>
        <v>0</v>
      </c>
      <c r="AG48" s="129"/>
      <c r="AH48" s="129">
        <f t="shared" si="1"/>
        <v>0</v>
      </c>
    </row>
    <row r="49" spans="1:34" ht="48" x14ac:dyDescent="0.25">
      <c r="A49" s="125">
        <f t="shared" si="2"/>
        <v>35</v>
      </c>
      <c r="B49" s="126" t="s">
        <v>113</v>
      </c>
      <c r="C49" s="155" t="s">
        <v>114</v>
      </c>
      <c r="D49" s="125" t="s">
        <v>56</v>
      </c>
      <c r="E49" s="126" t="s">
        <v>313</v>
      </c>
      <c r="F49" s="125"/>
      <c r="G49" s="130"/>
      <c r="H49" s="127" t="s">
        <v>115</v>
      </c>
      <c r="I49" s="128" t="s">
        <v>115</v>
      </c>
      <c r="J49" s="128"/>
      <c r="K49" s="128">
        <v>2.92</v>
      </c>
      <c r="L49" s="125"/>
      <c r="M49" s="125">
        <v>17697</v>
      </c>
      <c r="N49" s="129">
        <v>0</v>
      </c>
      <c r="O49" s="129">
        <f t="shared" si="7"/>
        <v>0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9">
        <f t="shared" si="5"/>
        <v>0</v>
      </c>
      <c r="AF49" s="129">
        <f t="shared" si="9"/>
        <v>0</v>
      </c>
      <c r="AG49" s="129">
        <f>O49*10%</f>
        <v>0</v>
      </c>
      <c r="AH49" s="129">
        <f>AF49+AG49</f>
        <v>0</v>
      </c>
    </row>
    <row r="50" spans="1:34" x14ac:dyDescent="0.25">
      <c r="A50" s="125">
        <f t="shared" si="2"/>
        <v>36</v>
      </c>
      <c r="B50" s="126" t="s">
        <v>117</v>
      </c>
      <c r="C50" s="155"/>
      <c r="D50" s="125" t="s">
        <v>56</v>
      </c>
      <c r="E50" s="126" t="s">
        <v>314</v>
      </c>
      <c r="F50" s="125"/>
      <c r="G50" s="130"/>
      <c r="H50" s="127" t="s">
        <v>115</v>
      </c>
      <c r="I50" s="128" t="s">
        <v>69</v>
      </c>
      <c r="J50" s="128"/>
      <c r="K50" s="128">
        <v>2.84</v>
      </c>
      <c r="L50" s="125"/>
      <c r="M50" s="125">
        <v>17697</v>
      </c>
      <c r="N50" s="129">
        <v>0</v>
      </c>
      <c r="O50" s="129">
        <f t="shared" si="7"/>
        <v>0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9">
        <f t="shared" si="5"/>
        <v>0</v>
      </c>
      <c r="AF50" s="129">
        <f t="shared" si="9"/>
        <v>0</v>
      </c>
      <c r="AG50" s="129">
        <f>O50*10%</f>
        <v>0</v>
      </c>
      <c r="AH50" s="129">
        <f>AF50+AG50</f>
        <v>0</v>
      </c>
    </row>
    <row r="51" spans="1:34" x14ac:dyDescent="0.25">
      <c r="A51" s="125">
        <f t="shared" si="2"/>
        <v>37</v>
      </c>
      <c r="B51" s="126" t="s">
        <v>118</v>
      </c>
      <c r="C51" s="155"/>
      <c r="D51" s="125" t="s">
        <v>56</v>
      </c>
      <c r="E51" s="126" t="s">
        <v>314</v>
      </c>
      <c r="F51" s="125"/>
      <c r="G51" s="130"/>
      <c r="H51" s="127" t="s">
        <v>115</v>
      </c>
      <c r="I51" s="128" t="s">
        <v>69</v>
      </c>
      <c r="J51" s="128"/>
      <c r="K51" s="128">
        <v>2.84</v>
      </c>
      <c r="L51" s="125"/>
      <c r="M51" s="125">
        <v>17697</v>
      </c>
      <c r="N51" s="129">
        <v>0</v>
      </c>
      <c r="O51" s="129">
        <f t="shared" si="7"/>
        <v>0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9">
        <f t="shared" si="5"/>
        <v>0</v>
      </c>
      <c r="AF51" s="129">
        <f t="shared" si="9"/>
        <v>0</v>
      </c>
      <c r="AG51" s="129"/>
      <c r="AH51" s="129">
        <f>AF51+AG51</f>
        <v>0</v>
      </c>
    </row>
    <row r="52" spans="1:34" ht="24" x14ac:dyDescent="0.25">
      <c r="A52" s="125">
        <f t="shared" si="2"/>
        <v>38</v>
      </c>
      <c r="B52" s="126" t="s">
        <v>120</v>
      </c>
      <c r="C52" s="155" t="s">
        <v>121</v>
      </c>
      <c r="D52" s="125" t="s">
        <v>39</v>
      </c>
      <c r="E52" s="126" t="s">
        <v>315</v>
      </c>
      <c r="F52" s="125"/>
      <c r="G52" s="125">
        <v>14</v>
      </c>
      <c r="H52" s="127"/>
      <c r="I52" s="128"/>
      <c r="J52" s="128" t="s">
        <v>40</v>
      </c>
      <c r="K52" s="128">
        <v>3.01</v>
      </c>
      <c r="L52" s="125"/>
      <c r="M52" s="125">
        <v>17697</v>
      </c>
      <c r="N52" s="129">
        <v>0</v>
      </c>
      <c r="O52" s="129">
        <f t="shared" si="7"/>
        <v>0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9">
        <f t="shared" si="5"/>
        <v>0</v>
      </c>
      <c r="AF52" s="129">
        <f t="shared" si="9"/>
        <v>0</v>
      </c>
      <c r="AG52" s="129">
        <f>O52*10%</f>
        <v>0</v>
      </c>
      <c r="AH52" s="129">
        <f t="shared" si="1"/>
        <v>0</v>
      </c>
    </row>
    <row r="53" spans="1:34" ht="24" x14ac:dyDescent="0.25">
      <c r="A53" s="125">
        <f t="shared" si="2"/>
        <v>39</v>
      </c>
      <c r="B53" s="126" t="s">
        <v>37</v>
      </c>
      <c r="C53" s="155" t="s">
        <v>121</v>
      </c>
      <c r="D53" s="125" t="s">
        <v>39</v>
      </c>
      <c r="E53" s="126" t="s">
        <v>315</v>
      </c>
      <c r="F53" s="125"/>
      <c r="G53" s="125">
        <v>14</v>
      </c>
      <c r="H53" s="127"/>
      <c r="I53" s="128"/>
      <c r="J53" s="128" t="s">
        <v>40</v>
      </c>
      <c r="K53" s="128">
        <v>3.01</v>
      </c>
      <c r="L53" s="125"/>
      <c r="M53" s="125">
        <v>17697</v>
      </c>
      <c r="N53" s="129">
        <v>0</v>
      </c>
      <c r="O53" s="129">
        <f t="shared" si="7"/>
        <v>0</v>
      </c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9">
        <f t="shared" si="5"/>
        <v>0</v>
      </c>
      <c r="AF53" s="129">
        <f t="shared" si="9"/>
        <v>0</v>
      </c>
      <c r="AG53" s="129">
        <v>0</v>
      </c>
      <c r="AH53" s="129">
        <f t="shared" si="1"/>
        <v>0</v>
      </c>
    </row>
    <row r="54" spans="1:34" x14ac:dyDescent="0.25">
      <c r="A54" s="125">
        <f t="shared" si="2"/>
        <v>40</v>
      </c>
      <c r="B54" s="126" t="s">
        <v>122</v>
      </c>
      <c r="C54" s="126" t="s">
        <v>123</v>
      </c>
      <c r="D54" s="125" t="s">
        <v>56</v>
      </c>
      <c r="E54" s="126" t="s">
        <v>298</v>
      </c>
      <c r="F54" s="125" t="s">
        <v>124</v>
      </c>
      <c r="G54" s="156"/>
      <c r="H54" s="127" t="s">
        <v>115</v>
      </c>
      <c r="I54" s="128" t="s">
        <v>115</v>
      </c>
      <c r="J54" s="128"/>
      <c r="K54" s="128">
        <v>2.92</v>
      </c>
      <c r="L54" s="125"/>
      <c r="M54" s="125">
        <v>17697</v>
      </c>
      <c r="N54" s="129">
        <v>0</v>
      </c>
      <c r="O54" s="129">
        <f t="shared" si="7"/>
        <v>0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9">
        <f t="shared" si="5"/>
        <v>0</v>
      </c>
      <c r="AF54" s="129">
        <f t="shared" si="9"/>
        <v>0</v>
      </c>
      <c r="AG54" s="129">
        <f>O54*10%</f>
        <v>0</v>
      </c>
      <c r="AH54" s="129">
        <f t="shared" si="1"/>
        <v>0</v>
      </c>
    </row>
    <row r="55" spans="1:34" ht="24" x14ac:dyDescent="0.25">
      <c r="A55" s="125">
        <f t="shared" si="2"/>
        <v>41</v>
      </c>
      <c r="B55" s="126" t="s">
        <v>73</v>
      </c>
      <c r="C55" s="126"/>
      <c r="D55" s="125" t="s">
        <v>56</v>
      </c>
      <c r="E55" s="131" t="s">
        <v>304</v>
      </c>
      <c r="F55" s="125"/>
      <c r="G55" s="130"/>
      <c r="H55" s="127" t="s">
        <v>71</v>
      </c>
      <c r="I55" s="128" t="s">
        <v>71</v>
      </c>
      <c r="J55" s="128"/>
      <c r="K55" s="128">
        <v>2.81</v>
      </c>
      <c r="L55" s="125"/>
      <c r="M55" s="125">
        <v>17697</v>
      </c>
      <c r="N55" s="129">
        <v>0</v>
      </c>
      <c r="O55" s="129">
        <f t="shared" ref="N55:O87" si="10">L55*N55</f>
        <v>0</v>
      </c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9">
        <f t="shared" si="5"/>
        <v>0</v>
      </c>
      <c r="AF55" s="129">
        <f t="shared" si="9"/>
        <v>0</v>
      </c>
      <c r="AG55" s="129"/>
      <c r="AH55" s="129">
        <f t="shared" si="1"/>
        <v>0</v>
      </c>
    </row>
    <row r="56" spans="1:34" ht="24" x14ac:dyDescent="0.25">
      <c r="A56" s="125">
        <f t="shared" si="2"/>
        <v>42</v>
      </c>
      <c r="B56" s="126" t="s">
        <v>169</v>
      </c>
      <c r="C56" s="126" t="s">
        <v>348</v>
      </c>
      <c r="D56" s="125" t="s">
        <v>56</v>
      </c>
      <c r="E56" s="131" t="s">
        <v>296</v>
      </c>
      <c r="F56" s="125"/>
      <c r="G56" s="130"/>
      <c r="H56" s="127"/>
      <c r="I56" s="128"/>
      <c r="J56" s="128" t="s">
        <v>40</v>
      </c>
      <c r="K56" s="128">
        <v>3.12</v>
      </c>
      <c r="L56" s="125"/>
      <c r="M56" s="125">
        <v>17697</v>
      </c>
      <c r="N56" s="129">
        <v>0</v>
      </c>
      <c r="O56" s="129">
        <f t="shared" si="10"/>
        <v>0</v>
      </c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9">
        <f t="shared" si="5"/>
        <v>0</v>
      </c>
      <c r="AF56" s="129">
        <f t="shared" si="9"/>
        <v>0</v>
      </c>
      <c r="AG56" s="129">
        <f>O56*10%</f>
        <v>0</v>
      </c>
      <c r="AH56" s="129">
        <f t="shared" si="1"/>
        <v>0</v>
      </c>
    </row>
    <row r="57" spans="1:34" ht="36" x14ac:dyDescent="0.25">
      <c r="A57" s="125">
        <f t="shared" si="2"/>
        <v>43</v>
      </c>
      <c r="B57" s="126" t="s">
        <v>126</v>
      </c>
      <c r="C57" s="155" t="s">
        <v>127</v>
      </c>
      <c r="D57" s="125" t="s">
        <v>56</v>
      </c>
      <c r="E57" s="126" t="s">
        <v>230</v>
      </c>
      <c r="F57" s="125"/>
      <c r="G57" s="130"/>
      <c r="H57" s="127" t="s">
        <v>57</v>
      </c>
      <c r="I57" s="128" t="s">
        <v>57</v>
      </c>
      <c r="J57" s="128"/>
      <c r="K57" s="128">
        <v>2.89</v>
      </c>
      <c r="L57" s="125"/>
      <c r="M57" s="125">
        <v>17697</v>
      </c>
      <c r="N57" s="129">
        <v>0</v>
      </c>
      <c r="O57" s="129">
        <f t="shared" si="10"/>
        <v>0</v>
      </c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9">
        <f t="shared" si="5"/>
        <v>0</v>
      </c>
      <c r="AF57" s="129">
        <f t="shared" si="9"/>
        <v>0</v>
      </c>
      <c r="AG57" s="129">
        <f>O57*10%</f>
        <v>0</v>
      </c>
      <c r="AH57" s="129">
        <f t="shared" si="1"/>
        <v>0</v>
      </c>
    </row>
    <row r="58" spans="1:34" ht="24" x14ac:dyDescent="0.25">
      <c r="A58" s="125">
        <f t="shared" si="2"/>
        <v>44</v>
      </c>
      <c r="B58" s="126" t="s">
        <v>129</v>
      </c>
      <c r="C58" s="155" t="s">
        <v>130</v>
      </c>
      <c r="D58" s="125" t="s">
        <v>56</v>
      </c>
      <c r="E58" s="126" t="s">
        <v>316</v>
      </c>
      <c r="F58" s="125"/>
      <c r="G58" s="132"/>
      <c r="H58" s="127" t="s">
        <v>115</v>
      </c>
      <c r="I58" s="128" t="s">
        <v>115</v>
      </c>
      <c r="J58" s="128"/>
      <c r="K58" s="128">
        <v>2.92</v>
      </c>
      <c r="L58" s="125"/>
      <c r="M58" s="125">
        <v>17697</v>
      </c>
      <c r="N58" s="129">
        <v>0</v>
      </c>
      <c r="O58" s="129">
        <f t="shared" si="10"/>
        <v>0</v>
      </c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9">
        <f t="shared" si="5"/>
        <v>0</v>
      </c>
      <c r="AF58" s="129">
        <f t="shared" si="9"/>
        <v>0</v>
      </c>
      <c r="AG58" s="129">
        <f>O58*10%</f>
        <v>0</v>
      </c>
      <c r="AH58" s="129">
        <f t="shared" si="1"/>
        <v>0</v>
      </c>
    </row>
    <row r="59" spans="1:34" x14ac:dyDescent="0.25">
      <c r="A59" s="125">
        <f t="shared" si="2"/>
        <v>45</v>
      </c>
      <c r="B59" s="126" t="s">
        <v>76</v>
      </c>
      <c r="C59" s="126" t="s">
        <v>133</v>
      </c>
      <c r="D59" s="125" t="s">
        <v>56</v>
      </c>
      <c r="E59" s="126" t="s">
        <v>317</v>
      </c>
      <c r="F59" s="125"/>
      <c r="G59" s="156"/>
      <c r="H59" s="127" t="s">
        <v>71</v>
      </c>
      <c r="I59" s="128" t="s">
        <v>71</v>
      </c>
      <c r="J59" s="128"/>
      <c r="K59" s="128">
        <v>2.81</v>
      </c>
      <c r="L59" s="125"/>
      <c r="M59" s="125">
        <v>17697</v>
      </c>
      <c r="N59" s="129">
        <v>0</v>
      </c>
      <c r="O59" s="129">
        <f t="shared" si="10"/>
        <v>0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9">
        <f t="shared" si="5"/>
        <v>0</v>
      </c>
      <c r="AF59" s="129">
        <f t="shared" si="9"/>
        <v>0</v>
      </c>
      <c r="AG59" s="129">
        <f>O59*10%</f>
        <v>0</v>
      </c>
      <c r="AH59" s="129">
        <f>AF59+AG59</f>
        <v>0</v>
      </c>
    </row>
    <row r="60" spans="1:34" ht="48" x14ac:dyDescent="0.25">
      <c r="A60" s="125">
        <f t="shared" si="2"/>
        <v>46</v>
      </c>
      <c r="B60" s="126" t="s">
        <v>135</v>
      </c>
      <c r="C60" s="155" t="s">
        <v>136</v>
      </c>
      <c r="D60" s="125" t="s">
        <v>39</v>
      </c>
      <c r="E60" s="126" t="s">
        <v>318</v>
      </c>
      <c r="F60" s="125"/>
      <c r="G60" s="125">
        <v>10</v>
      </c>
      <c r="H60" s="127"/>
      <c r="I60" s="128"/>
      <c r="J60" s="128" t="s">
        <v>81</v>
      </c>
      <c r="K60" s="128">
        <v>4.43</v>
      </c>
      <c r="L60" s="125"/>
      <c r="M60" s="125">
        <v>17697</v>
      </c>
      <c r="N60" s="129">
        <v>0</v>
      </c>
      <c r="O60" s="129">
        <f t="shared" si="10"/>
        <v>0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9">
        <f t="shared" si="5"/>
        <v>0</v>
      </c>
      <c r="AF60" s="129">
        <f t="shared" si="9"/>
        <v>0</v>
      </c>
      <c r="AG60" s="129">
        <f>O60*10%</f>
        <v>0</v>
      </c>
      <c r="AH60" s="129">
        <f t="shared" si="1"/>
        <v>0</v>
      </c>
    </row>
    <row r="61" spans="1:34" ht="48" x14ac:dyDescent="0.25">
      <c r="A61" s="125">
        <f t="shared" si="2"/>
        <v>47</v>
      </c>
      <c r="B61" s="126" t="s">
        <v>86</v>
      </c>
      <c r="C61" s="155" t="s">
        <v>136</v>
      </c>
      <c r="D61" s="125" t="s">
        <v>39</v>
      </c>
      <c r="E61" s="157" t="s">
        <v>337</v>
      </c>
      <c r="F61" s="125"/>
      <c r="G61" s="125">
        <v>10</v>
      </c>
      <c r="H61" s="127"/>
      <c r="I61" s="128"/>
      <c r="J61" s="128" t="s">
        <v>75</v>
      </c>
      <c r="K61" s="128">
        <v>3.94</v>
      </c>
      <c r="L61" s="125"/>
      <c r="M61" s="125">
        <v>17697</v>
      </c>
      <c r="N61" s="129">
        <v>0</v>
      </c>
      <c r="O61" s="129">
        <f t="shared" si="10"/>
        <v>0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9">
        <f t="shared" si="5"/>
        <v>0</v>
      </c>
      <c r="AF61" s="129">
        <f t="shared" si="9"/>
        <v>0</v>
      </c>
      <c r="AG61" s="129"/>
      <c r="AH61" s="129">
        <f t="shared" si="1"/>
        <v>0</v>
      </c>
    </row>
    <row r="62" spans="1:34" ht="36" x14ac:dyDescent="0.25">
      <c r="A62" s="125">
        <f t="shared" si="2"/>
        <v>48</v>
      </c>
      <c r="B62" s="126" t="s">
        <v>139</v>
      </c>
      <c r="C62" s="155" t="s">
        <v>140</v>
      </c>
      <c r="D62" s="125" t="s">
        <v>56</v>
      </c>
      <c r="E62" s="131" t="s">
        <v>319</v>
      </c>
      <c r="F62" s="125"/>
      <c r="G62" s="156"/>
      <c r="H62" s="127" t="s">
        <v>141</v>
      </c>
      <c r="I62" s="128" t="s">
        <v>141</v>
      </c>
      <c r="J62" s="128"/>
      <c r="K62" s="128">
        <v>2.77</v>
      </c>
      <c r="L62" s="125"/>
      <c r="M62" s="125">
        <v>17697</v>
      </c>
      <c r="N62" s="129">
        <v>0</v>
      </c>
      <c r="O62" s="129">
        <f t="shared" si="10"/>
        <v>0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9">
        <f t="shared" si="5"/>
        <v>0</v>
      </c>
      <c r="AF62" s="129">
        <f t="shared" si="9"/>
        <v>0</v>
      </c>
      <c r="AG62" s="129">
        <f>O62*10%</f>
        <v>0</v>
      </c>
      <c r="AH62" s="129">
        <f t="shared" si="1"/>
        <v>0</v>
      </c>
    </row>
    <row r="63" spans="1:34" ht="36" x14ac:dyDescent="0.25">
      <c r="A63" s="125">
        <f t="shared" si="2"/>
        <v>49</v>
      </c>
      <c r="B63" s="126" t="s">
        <v>143</v>
      </c>
      <c r="C63" s="155" t="s">
        <v>144</v>
      </c>
      <c r="D63" s="125" t="s">
        <v>56</v>
      </c>
      <c r="E63" s="131" t="s">
        <v>320</v>
      </c>
      <c r="F63" s="125"/>
      <c r="G63" s="156"/>
      <c r="H63" s="127"/>
      <c r="I63" s="128"/>
      <c r="J63" s="128" t="s">
        <v>40</v>
      </c>
      <c r="K63" s="128">
        <v>3.04</v>
      </c>
      <c r="L63" s="125"/>
      <c r="M63" s="125">
        <v>17697</v>
      </c>
      <c r="N63" s="129">
        <v>0</v>
      </c>
      <c r="O63" s="129">
        <f t="shared" si="10"/>
        <v>0</v>
      </c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9">
        <f t="shared" si="5"/>
        <v>0</v>
      </c>
      <c r="AF63" s="129">
        <f t="shared" si="9"/>
        <v>0</v>
      </c>
      <c r="AG63" s="129">
        <f>O63*10%</f>
        <v>0</v>
      </c>
      <c r="AH63" s="129">
        <f>AF63+AG63</f>
        <v>0</v>
      </c>
    </row>
    <row r="64" spans="1:34" ht="36" x14ac:dyDescent="0.25">
      <c r="A64" s="125">
        <f t="shared" si="2"/>
        <v>50</v>
      </c>
      <c r="B64" s="126" t="s">
        <v>86</v>
      </c>
      <c r="C64" s="155" t="s">
        <v>144</v>
      </c>
      <c r="D64" s="125" t="s">
        <v>56</v>
      </c>
      <c r="E64" s="126" t="s">
        <v>338</v>
      </c>
      <c r="F64" s="125"/>
      <c r="G64" s="125">
        <v>13</v>
      </c>
      <c r="H64" s="127"/>
      <c r="I64" s="128"/>
      <c r="J64" s="128" t="s">
        <v>93</v>
      </c>
      <c r="K64" s="125">
        <v>3.32</v>
      </c>
      <c r="L64" s="125"/>
      <c r="M64" s="125">
        <v>17697</v>
      </c>
      <c r="N64" s="129">
        <v>0</v>
      </c>
      <c r="O64" s="129">
        <f t="shared" si="10"/>
        <v>0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9">
        <f t="shared" si="5"/>
        <v>0</v>
      </c>
      <c r="AF64" s="129">
        <f t="shared" si="9"/>
        <v>0</v>
      </c>
      <c r="AG64" s="129"/>
      <c r="AH64" s="129">
        <f t="shared" ref="AH64" si="11">AF64+AG64</f>
        <v>0</v>
      </c>
    </row>
    <row r="65" spans="1:34" ht="36" x14ac:dyDescent="0.25">
      <c r="A65" s="125">
        <f t="shared" si="2"/>
        <v>51</v>
      </c>
      <c r="B65" s="133" t="s">
        <v>146</v>
      </c>
      <c r="C65" s="158" t="s">
        <v>147</v>
      </c>
      <c r="D65" s="128" t="s">
        <v>39</v>
      </c>
      <c r="E65" s="133" t="s">
        <v>297</v>
      </c>
      <c r="F65" s="128" t="s">
        <v>148</v>
      </c>
      <c r="G65" s="128">
        <v>10</v>
      </c>
      <c r="H65" s="128"/>
      <c r="I65" s="128"/>
      <c r="J65" s="128" t="s">
        <v>353</v>
      </c>
      <c r="K65" s="128">
        <v>4.28</v>
      </c>
      <c r="L65" s="128">
        <v>1</v>
      </c>
      <c r="M65" s="128">
        <v>17697</v>
      </c>
      <c r="N65" s="134">
        <f>K65*M65</f>
        <v>75743.16</v>
      </c>
      <c r="O65" s="129">
        <f>'Свод с 01,09,2020 (2)'!O65-'РБ с 01,09,2020 (3)'!N65</f>
        <v>18935.790000000008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9">
        <f t="shared" si="5"/>
        <v>0</v>
      </c>
      <c r="AF65" s="129">
        <f t="shared" si="9"/>
        <v>18935.790000000008</v>
      </c>
      <c r="AG65" s="134">
        <f>AF65*10%</f>
        <v>1893.5790000000009</v>
      </c>
      <c r="AH65" s="134">
        <f>AF65+AG65</f>
        <v>20829.36900000001</v>
      </c>
    </row>
    <row r="66" spans="1:34" ht="36" x14ac:dyDescent="0.25">
      <c r="A66" s="125">
        <f t="shared" si="2"/>
        <v>52</v>
      </c>
      <c r="B66" s="126" t="s">
        <v>42</v>
      </c>
      <c r="C66" s="155" t="s">
        <v>151</v>
      </c>
      <c r="D66" s="125" t="s">
        <v>56</v>
      </c>
      <c r="E66" s="126" t="s">
        <v>297</v>
      </c>
      <c r="F66" s="125"/>
      <c r="G66" s="125">
        <v>14</v>
      </c>
      <c r="H66" s="127"/>
      <c r="I66" s="128"/>
      <c r="J66" s="128" t="s">
        <v>40</v>
      </c>
      <c r="K66" s="128">
        <v>3.19</v>
      </c>
      <c r="L66" s="125"/>
      <c r="M66" s="125">
        <v>17697</v>
      </c>
      <c r="N66" s="129">
        <v>0</v>
      </c>
      <c r="O66" s="129">
        <f t="shared" si="10"/>
        <v>0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9">
        <f t="shared" si="5"/>
        <v>0</v>
      </c>
      <c r="AF66" s="129">
        <f t="shared" si="9"/>
        <v>0</v>
      </c>
      <c r="AG66" s="129">
        <f>O66*10%</f>
        <v>0</v>
      </c>
      <c r="AH66" s="129">
        <f t="shared" si="1"/>
        <v>0</v>
      </c>
    </row>
    <row r="67" spans="1:34" ht="24" x14ac:dyDescent="0.25">
      <c r="A67" s="125">
        <f t="shared" si="2"/>
        <v>53</v>
      </c>
      <c r="B67" s="126" t="s">
        <v>161</v>
      </c>
      <c r="C67" s="155" t="s">
        <v>162</v>
      </c>
      <c r="D67" s="125" t="s">
        <v>39</v>
      </c>
      <c r="E67" s="126" t="s">
        <v>321</v>
      </c>
      <c r="F67" s="125"/>
      <c r="G67" s="125">
        <v>10</v>
      </c>
      <c r="H67" s="127"/>
      <c r="I67" s="128"/>
      <c r="J67" s="128" t="s">
        <v>163</v>
      </c>
      <c r="K67" s="128">
        <v>4.6100000000000003</v>
      </c>
      <c r="L67" s="125"/>
      <c r="M67" s="125">
        <v>17697</v>
      </c>
      <c r="N67" s="129">
        <v>0</v>
      </c>
      <c r="O67" s="129">
        <f t="shared" si="10"/>
        <v>0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9">
        <f t="shared" si="5"/>
        <v>0</v>
      </c>
      <c r="AF67" s="129">
        <f t="shared" si="9"/>
        <v>0</v>
      </c>
      <c r="AG67" s="129">
        <f>O67*10%</f>
        <v>0</v>
      </c>
      <c r="AH67" s="129">
        <f t="shared" si="1"/>
        <v>0</v>
      </c>
    </row>
    <row r="68" spans="1:34" ht="24" x14ac:dyDescent="0.25">
      <c r="A68" s="125">
        <f t="shared" si="2"/>
        <v>54</v>
      </c>
      <c r="B68" s="126" t="s">
        <v>164</v>
      </c>
      <c r="C68" s="155" t="s">
        <v>165</v>
      </c>
      <c r="D68" s="125" t="s">
        <v>39</v>
      </c>
      <c r="E68" s="159" t="s">
        <v>322</v>
      </c>
      <c r="F68" s="125"/>
      <c r="G68" s="125">
        <v>10</v>
      </c>
      <c r="H68" s="127"/>
      <c r="I68" s="128"/>
      <c r="J68" s="128" t="s">
        <v>75</v>
      </c>
      <c r="K68" s="128">
        <v>4.1900000000000004</v>
      </c>
      <c r="L68" s="125">
        <v>1</v>
      </c>
      <c r="M68" s="125">
        <v>17697</v>
      </c>
      <c r="N68" s="129">
        <f t="shared" si="10"/>
        <v>74150.430000000008</v>
      </c>
      <c r="O68" s="129">
        <f>'Свод с 01,09,2020 (2)'!O68-'РБ с 01,09,2020 (3)'!N68</f>
        <v>18537.607499999998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9">
        <f t="shared" si="5"/>
        <v>0</v>
      </c>
      <c r="AF68" s="129">
        <f t="shared" si="9"/>
        <v>18537.607499999998</v>
      </c>
      <c r="AG68" s="129">
        <f>AF68*10%</f>
        <v>1853.7607499999999</v>
      </c>
      <c r="AH68" s="129">
        <f t="shared" si="1"/>
        <v>20391.36825</v>
      </c>
    </row>
    <row r="69" spans="1:34" ht="24" x14ac:dyDescent="0.25">
      <c r="A69" s="125">
        <f t="shared" si="2"/>
        <v>55</v>
      </c>
      <c r="B69" s="126" t="s">
        <v>88</v>
      </c>
      <c r="C69" s="126"/>
      <c r="D69" s="125" t="s">
        <v>56</v>
      </c>
      <c r="E69" s="126" t="s">
        <v>339</v>
      </c>
      <c r="F69" s="125"/>
      <c r="G69" s="125">
        <v>14</v>
      </c>
      <c r="H69" s="127"/>
      <c r="I69" s="128"/>
      <c r="J69" s="128" t="s">
        <v>40</v>
      </c>
      <c r="K69" s="128">
        <v>3.04</v>
      </c>
      <c r="L69" s="125"/>
      <c r="M69" s="125">
        <v>17697</v>
      </c>
      <c r="N69" s="129">
        <v>0</v>
      </c>
      <c r="O69" s="129">
        <f t="shared" si="10"/>
        <v>0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9">
        <f t="shared" si="5"/>
        <v>0</v>
      </c>
      <c r="AF69" s="129">
        <f t="shared" si="9"/>
        <v>0</v>
      </c>
      <c r="AG69" s="129"/>
      <c r="AH69" s="129">
        <f t="shared" si="1"/>
        <v>0</v>
      </c>
    </row>
    <row r="70" spans="1:34" x14ac:dyDescent="0.25">
      <c r="A70" s="125">
        <f t="shared" si="2"/>
        <v>56</v>
      </c>
      <c r="B70" s="135" t="s">
        <v>89</v>
      </c>
      <c r="C70" s="136"/>
      <c r="D70" s="128" t="s">
        <v>56</v>
      </c>
      <c r="E70" s="133" t="s">
        <v>305</v>
      </c>
      <c r="F70" s="128"/>
      <c r="G70" s="137"/>
      <c r="H70" s="128" t="s">
        <v>71</v>
      </c>
      <c r="I70" s="128" t="s">
        <v>71</v>
      </c>
      <c r="J70" s="128"/>
      <c r="K70" s="128">
        <v>2.81</v>
      </c>
      <c r="L70" s="128"/>
      <c r="M70" s="128">
        <v>17697</v>
      </c>
      <c r="N70" s="134">
        <v>0</v>
      </c>
      <c r="O70" s="134">
        <f>L70*N70</f>
        <v>0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9">
        <f t="shared" si="5"/>
        <v>0</v>
      </c>
      <c r="AF70" s="129">
        <f t="shared" si="9"/>
        <v>0</v>
      </c>
      <c r="AG70" s="134">
        <f>O70*10%</f>
        <v>0</v>
      </c>
      <c r="AH70" s="134">
        <f>AF70+AG70</f>
        <v>0</v>
      </c>
    </row>
    <row r="71" spans="1:34" ht="24" x14ac:dyDescent="0.25">
      <c r="A71" s="125">
        <f t="shared" si="2"/>
        <v>57</v>
      </c>
      <c r="B71" s="126" t="s">
        <v>105</v>
      </c>
      <c r="C71" s="155" t="s">
        <v>175</v>
      </c>
      <c r="D71" s="125" t="s">
        <v>39</v>
      </c>
      <c r="E71" s="126" t="s">
        <v>263</v>
      </c>
      <c r="F71" s="125"/>
      <c r="G71" s="125">
        <v>10</v>
      </c>
      <c r="H71" s="127"/>
      <c r="I71" s="128"/>
      <c r="J71" s="128" t="s">
        <v>81</v>
      </c>
      <c r="K71" s="128">
        <v>4.83</v>
      </c>
      <c r="L71" s="125"/>
      <c r="M71" s="125">
        <v>17697</v>
      </c>
      <c r="N71" s="129">
        <v>0</v>
      </c>
      <c r="O71" s="129">
        <f t="shared" si="10"/>
        <v>0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9">
        <f t="shared" si="5"/>
        <v>0</v>
      </c>
      <c r="AF71" s="129">
        <f t="shared" si="9"/>
        <v>0</v>
      </c>
      <c r="AG71" s="129">
        <f>O71*10%</f>
        <v>0</v>
      </c>
      <c r="AH71" s="129">
        <f t="shared" si="1"/>
        <v>0</v>
      </c>
    </row>
    <row r="72" spans="1:34" ht="24" x14ac:dyDescent="0.25">
      <c r="A72" s="125">
        <f t="shared" si="2"/>
        <v>58</v>
      </c>
      <c r="B72" s="126" t="s">
        <v>177</v>
      </c>
      <c r="C72" s="155" t="s">
        <v>178</v>
      </c>
      <c r="D72" s="125" t="s">
        <v>39</v>
      </c>
      <c r="E72" s="126" t="s">
        <v>341</v>
      </c>
      <c r="F72" s="125"/>
      <c r="G72" s="125">
        <v>5</v>
      </c>
      <c r="H72" s="127"/>
      <c r="I72" s="128"/>
      <c r="J72" s="128" t="s">
        <v>47</v>
      </c>
      <c r="K72" s="128">
        <v>6.6</v>
      </c>
      <c r="L72" s="125">
        <v>1</v>
      </c>
      <c r="M72" s="125">
        <v>17697</v>
      </c>
      <c r="N72" s="129">
        <f t="shared" si="10"/>
        <v>116800.2</v>
      </c>
      <c r="O72" s="129">
        <f>'Свод с 01,09,2020 (2)'!O72-'РБ с 01,09,2020 (3)'!N72</f>
        <v>29200.050000000003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8"/>
      <c r="AB72" s="125"/>
      <c r="AC72" s="125"/>
      <c r="AD72" s="125"/>
      <c r="AE72" s="129">
        <f t="shared" si="5"/>
        <v>0</v>
      </c>
      <c r="AF72" s="129">
        <f t="shared" si="9"/>
        <v>29200.050000000003</v>
      </c>
      <c r="AG72" s="129">
        <f>AF72*10%</f>
        <v>2920.0050000000006</v>
      </c>
      <c r="AH72" s="129">
        <f t="shared" si="1"/>
        <v>32120.055000000004</v>
      </c>
    </row>
    <row r="73" spans="1:34" ht="36" x14ac:dyDescent="0.25">
      <c r="A73" s="125">
        <f t="shared" si="2"/>
        <v>59</v>
      </c>
      <c r="B73" s="126" t="s">
        <v>180</v>
      </c>
      <c r="C73" s="155" t="s">
        <v>181</v>
      </c>
      <c r="D73" s="125" t="s">
        <v>56</v>
      </c>
      <c r="E73" s="126" t="s">
        <v>340</v>
      </c>
      <c r="F73" s="125"/>
      <c r="G73" s="130"/>
      <c r="H73" s="127" t="s">
        <v>57</v>
      </c>
      <c r="I73" s="128" t="s">
        <v>57</v>
      </c>
      <c r="J73" s="128"/>
      <c r="K73" s="128">
        <v>2.81</v>
      </c>
      <c r="L73" s="125"/>
      <c r="M73" s="125">
        <v>17697</v>
      </c>
      <c r="N73" s="129">
        <v>0</v>
      </c>
      <c r="O73" s="129">
        <f t="shared" si="10"/>
        <v>0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9">
        <f t="shared" si="5"/>
        <v>0</v>
      </c>
      <c r="AF73" s="129">
        <f t="shared" si="9"/>
        <v>0</v>
      </c>
      <c r="AG73" s="129">
        <f>O73*10%</f>
        <v>0</v>
      </c>
      <c r="AH73" s="129">
        <f t="shared" si="1"/>
        <v>0</v>
      </c>
    </row>
    <row r="74" spans="1:34" ht="36" x14ac:dyDescent="0.25">
      <c r="A74" s="125">
        <f t="shared" si="2"/>
        <v>60</v>
      </c>
      <c r="B74" s="126" t="s">
        <v>103</v>
      </c>
      <c r="C74" s="155" t="s">
        <v>181</v>
      </c>
      <c r="D74" s="125" t="s">
        <v>56</v>
      </c>
      <c r="E74" s="126" t="s">
        <v>340</v>
      </c>
      <c r="F74" s="125"/>
      <c r="G74" s="130"/>
      <c r="H74" s="127"/>
      <c r="I74" s="125" t="s">
        <v>79</v>
      </c>
      <c r="J74" s="125"/>
      <c r="K74" s="125">
        <v>3.68</v>
      </c>
      <c r="L74" s="125"/>
      <c r="M74" s="125">
        <v>17697</v>
      </c>
      <c r="N74" s="129">
        <v>0</v>
      </c>
      <c r="O74" s="129">
        <f t="shared" si="10"/>
        <v>0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9">
        <f t="shared" si="5"/>
        <v>0</v>
      </c>
      <c r="AF74" s="129">
        <f t="shared" si="9"/>
        <v>0</v>
      </c>
      <c r="AG74" s="129"/>
      <c r="AH74" s="129">
        <f t="shared" si="1"/>
        <v>0</v>
      </c>
    </row>
    <row r="75" spans="1:34" x14ac:dyDescent="0.25">
      <c r="A75" s="125">
        <f t="shared" si="2"/>
        <v>61</v>
      </c>
      <c r="B75" s="126" t="s">
        <v>76</v>
      </c>
      <c r="C75" s="126"/>
      <c r="D75" s="125" t="s">
        <v>56</v>
      </c>
      <c r="E75" s="126" t="s">
        <v>342</v>
      </c>
      <c r="F75" s="125"/>
      <c r="G75" s="130"/>
      <c r="H75" s="127" t="s">
        <v>71</v>
      </c>
      <c r="I75" s="128" t="s">
        <v>71</v>
      </c>
      <c r="J75" s="128"/>
      <c r="K75" s="128">
        <v>2.81</v>
      </c>
      <c r="L75" s="125"/>
      <c r="M75" s="125">
        <v>17697</v>
      </c>
      <c r="N75" s="129">
        <v>0</v>
      </c>
      <c r="O75" s="129">
        <f t="shared" si="10"/>
        <v>0</v>
      </c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9">
        <f t="shared" si="5"/>
        <v>0</v>
      </c>
      <c r="AF75" s="129">
        <f t="shared" si="9"/>
        <v>0</v>
      </c>
      <c r="AG75" s="129">
        <f>O75*10%</f>
        <v>0</v>
      </c>
      <c r="AH75" s="129">
        <f t="shared" si="1"/>
        <v>0</v>
      </c>
    </row>
    <row r="76" spans="1:34" ht="24" x14ac:dyDescent="0.25">
      <c r="A76" s="125">
        <f t="shared" si="2"/>
        <v>62</v>
      </c>
      <c r="B76" s="126" t="s">
        <v>184</v>
      </c>
      <c r="C76" s="155" t="s">
        <v>185</v>
      </c>
      <c r="D76" s="125" t="s">
        <v>56</v>
      </c>
      <c r="E76" s="126" t="s">
        <v>324</v>
      </c>
      <c r="F76" s="125"/>
      <c r="G76" s="130"/>
      <c r="H76" s="127" t="s">
        <v>57</v>
      </c>
      <c r="I76" s="128" t="s">
        <v>57</v>
      </c>
      <c r="J76" s="128"/>
      <c r="K76" s="128">
        <v>2.89</v>
      </c>
      <c r="L76" s="125"/>
      <c r="M76" s="125">
        <v>17697</v>
      </c>
      <c r="N76" s="129">
        <v>0</v>
      </c>
      <c r="O76" s="129">
        <f t="shared" si="10"/>
        <v>0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9">
        <f t="shared" si="5"/>
        <v>0</v>
      </c>
      <c r="AF76" s="129">
        <f t="shared" ref="AF76:AF95" si="12">O76+AE76</f>
        <v>0</v>
      </c>
      <c r="AG76" s="129">
        <f>O76*10%</f>
        <v>0</v>
      </c>
      <c r="AH76" s="129">
        <f t="shared" si="1"/>
        <v>0</v>
      </c>
    </row>
    <row r="77" spans="1:34" x14ac:dyDescent="0.25">
      <c r="A77" s="125">
        <f t="shared" si="2"/>
        <v>63</v>
      </c>
      <c r="B77" s="126" t="s">
        <v>89</v>
      </c>
      <c r="C77" s="126"/>
      <c r="D77" s="125" t="s">
        <v>56</v>
      </c>
      <c r="E77" s="126" t="s">
        <v>325</v>
      </c>
      <c r="F77" s="125"/>
      <c r="G77" s="130"/>
      <c r="H77" s="127" t="s">
        <v>71</v>
      </c>
      <c r="I77" s="128" t="s">
        <v>71</v>
      </c>
      <c r="J77" s="128"/>
      <c r="K77" s="128">
        <v>2.81</v>
      </c>
      <c r="L77" s="125"/>
      <c r="M77" s="125">
        <v>17697</v>
      </c>
      <c r="N77" s="129">
        <v>0</v>
      </c>
      <c r="O77" s="129">
        <f t="shared" si="10"/>
        <v>0</v>
      </c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9">
        <f t="shared" si="5"/>
        <v>0</v>
      </c>
      <c r="AF77" s="129">
        <f t="shared" si="12"/>
        <v>0</v>
      </c>
      <c r="AG77" s="129">
        <f>O77*10%</f>
        <v>0</v>
      </c>
      <c r="AH77" s="129">
        <f t="shared" si="1"/>
        <v>0</v>
      </c>
    </row>
    <row r="78" spans="1:34" ht="36" x14ac:dyDescent="0.25">
      <c r="A78" s="125">
        <f t="shared" ref="A78:A95" si="13">A77+1</f>
        <v>64</v>
      </c>
      <c r="B78" s="126" t="s">
        <v>188</v>
      </c>
      <c r="C78" s="155" t="s">
        <v>189</v>
      </c>
      <c r="D78" s="125" t="s">
        <v>39</v>
      </c>
      <c r="E78" s="131" t="s">
        <v>295</v>
      </c>
      <c r="F78" s="125"/>
      <c r="G78" s="125">
        <v>10</v>
      </c>
      <c r="H78" s="127"/>
      <c r="I78" s="128"/>
      <c r="J78" s="128" t="s">
        <v>81</v>
      </c>
      <c r="K78" s="128">
        <v>4.51</v>
      </c>
      <c r="L78" s="125"/>
      <c r="M78" s="125">
        <v>17697</v>
      </c>
      <c r="N78" s="129">
        <v>0</v>
      </c>
      <c r="O78" s="129">
        <f t="shared" si="10"/>
        <v>0</v>
      </c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9">
        <f t="shared" si="5"/>
        <v>0</v>
      </c>
      <c r="AF78" s="129">
        <f t="shared" si="12"/>
        <v>0</v>
      </c>
      <c r="AG78" s="129">
        <f>O78*10%</f>
        <v>0</v>
      </c>
      <c r="AH78" s="129">
        <f t="shared" si="1"/>
        <v>0</v>
      </c>
    </row>
    <row r="79" spans="1:34" ht="24" x14ac:dyDescent="0.25">
      <c r="A79" s="125">
        <f t="shared" si="13"/>
        <v>65</v>
      </c>
      <c r="B79" s="126" t="s">
        <v>191</v>
      </c>
      <c r="C79" s="155" t="s">
        <v>192</v>
      </c>
      <c r="D79" s="125" t="s">
        <v>39</v>
      </c>
      <c r="E79" s="126" t="s">
        <v>326</v>
      </c>
      <c r="F79" s="125" t="s">
        <v>193</v>
      </c>
      <c r="G79" s="125">
        <v>10</v>
      </c>
      <c r="H79" s="127"/>
      <c r="I79" s="125"/>
      <c r="J79" s="125" t="s">
        <v>343</v>
      </c>
      <c r="K79" s="128">
        <v>4.49</v>
      </c>
      <c r="L79" s="125">
        <v>1</v>
      </c>
      <c r="M79" s="125">
        <v>17697</v>
      </c>
      <c r="N79" s="129">
        <f t="shared" si="10"/>
        <v>79459.53</v>
      </c>
      <c r="O79" s="129">
        <f>'Свод с 01,09,2020 (2)'!O79-'РБ с 01,09,2020 (3)'!N79</f>
        <v>19864.882500000007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9">
        <f t="shared" si="5"/>
        <v>0</v>
      </c>
      <c r="AF79" s="129">
        <f t="shared" si="12"/>
        <v>19864.882500000007</v>
      </c>
      <c r="AG79" s="129">
        <f>AF79*10%</f>
        <v>1986.4882500000008</v>
      </c>
      <c r="AH79" s="129">
        <f>AF79+AG79</f>
        <v>21851.370750000009</v>
      </c>
    </row>
    <row r="80" spans="1:34" ht="48" x14ac:dyDescent="0.25">
      <c r="A80" s="125">
        <f t="shared" si="13"/>
        <v>66</v>
      </c>
      <c r="B80" s="126" t="s">
        <v>196</v>
      </c>
      <c r="C80" s="155" t="s">
        <v>197</v>
      </c>
      <c r="D80" s="125" t="s">
        <v>56</v>
      </c>
      <c r="E80" s="126" t="s">
        <v>258</v>
      </c>
      <c r="F80" s="125"/>
      <c r="G80" s="156"/>
      <c r="H80" s="127" t="s">
        <v>69</v>
      </c>
      <c r="I80" s="128" t="s">
        <v>69</v>
      </c>
      <c r="J80" s="128"/>
      <c r="K80" s="128">
        <v>2.81</v>
      </c>
      <c r="L80" s="125"/>
      <c r="M80" s="125">
        <v>17697</v>
      </c>
      <c r="N80" s="129">
        <v>0</v>
      </c>
      <c r="O80" s="129">
        <f t="shared" si="10"/>
        <v>0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9">
        <f t="shared" si="5"/>
        <v>0</v>
      </c>
      <c r="AF80" s="129">
        <f t="shared" si="12"/>
        <v>0</v>
      </c>
      <c r="AG80" s="129">
        <f>O80*10%</f>
        <v>0</v>
      </c>
      <c r="AH80" s="129">
        <f>AF80+AG80</f>
        <v>0</v>
      </c>
    </row>
    <row r="81" spans="1:34" ht="48" x14ac:dyDescent="0.25">
      <c r="A81" s="125">
        <f t="shared" si="13"/>
        <v>67</v>
      </c>
      <c r="B81" s="126" t="s">
        <v>89</v>
      </c>
      <c r="C81" s="155" t="s">
        <v>197</v>
      </c>
      <c r="D81" s="125" t="s">
        <v>56</v>
      </c>
      <c r="E81" s="126" t="s">
        <v>258</v>
      </c>
      <c r="F81" s="125"/>
      <c r="G81" s="130"/>
      <c r="H81" s="127" t="s">
        <v>71</v>
      </c>
      <c r="I81" s="128" t="s">
        <v>71</v>
      </c>
      <c r="J81" s="128"/>
      <c r="K81" s="128">
        <v>2.81</v>
      </c>
      <c r="L81" s="125"/>
      <c r="M81" s="125">
        <v>17697</v>
      </c>
      <c r="N81" s="129">
        <v>0</v>
      </c>
      <c r="O81" s="129">
        <f t="shared" si="10"/>
        <v>0</v>
      </c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9">
        <f t="shared" si="5"/>
        <v>0</v>
      </c>
      <c r="AF81" s="129">
        <f t="shared" si="12"/>
        <v>0</v>
      </c>
      <c r="AG81" s="129"/>
      <c r="AH81" s="129">
        <f>AF81+AG81</f>
        <v>0</v>
      </c>
    </row>
    <row r="82" spans="1:34" ht="24" x14ac:dyDescent="0.25">
      <c r="A82" s="125">
        <f t="shared" si="13"/>
        <v>68</v>
      </c>
      <c r="B82" s="126" t="s">
        <v>49</v>
      </c>
      <c r="C82" s="155" t="s">
        <v>285</v>
      </c>
      <c r="D82" s="125" t="s">
        <v>39</v>
      </c>
      <c r="E82" s="126" t="s">
        <v>308</v>
      </c>
      <c r="F82" s="125"/>
      <c r="G82" s="125"/>
      <c r="H82" s="127"/>
      <c r="I82" s="128" t="s">
        <v>350</v>
      </c>
      <c r="J82" s="125" t="s">
        <v>351</v>
      </c>
      <c r="K82" s="128">
        <v>5.91</v>
      </c>
      <c r="L82" s="125"/>
      <c r="M82" s="125">
        <v>17697</v>
      </c>
      <c r="N82" s="129">
        <v>0</v>
      </c>
      <c r="O82" s="129">
        <f t="shared" si="10"/>
        <v>0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9">
        <f t="shared" si="5"/>
        <v>0</v>
      </c>
      <c r="AF82" s="129">
        <f t="shared" si="12"/>
        <v>0</v>
      </c>
      <c r="AG82" s="129">
        <f>O82*10%</f>
        <v>0</v>
      </c>
      <c r="AH82" s="129">
        <f t="shared" ref="AH82:AH95" si="14">AF82+AG82</f>
        <v>0</v>
      </c>
    </row>
    <row r="83" spans="1:34" x14ac:dyDescent="0.25">
      <c r="A83" s="125">
        <f t="shared" si="13"/>
        <v>69</v>
      </c>
      <c r="B83" s="126" t="s">
        <v>89</v>
      </c>
      <c r="C83" s="126"/>
      <c r="D83" s="125" t="s">
        <v>56</v>
      </c>
      <c r="E83" s="138" t="s">
        <v>344</v>
      </c>
      <c r="F83" s="125"/>
      <c r="G83" s="130"/>
      <c r="H83" s="127" t="s">
        <v>69</v>
      </c>
      <c r="I83" s="128" t="s">
        <v>71</v>
      </c>
      <c r="J83" s="128"/>
      <c r="K83" s="128">
        <v>2.81</v>
      </c>
      <c r="L83" s="125"/>
      <c r="M83" s="125">
        <v>17697</v>
      </c>
      <c r="N83" s="129">
        <v>0</v>
      </c>
      <c r="O83" s="129">
        <f t="shared" si="10"/>
        <v>0</v>
      </c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9">
        <f t="shared" ref="AE83:AE95" si="15">U83+X83+AA83+AD83+R83</f>
        <v>0</v>
      </c>
      <c r="AF83" s="129">
        <f t="shared" si="12"/>
        <v>0</v>
      </c>
      <c r="AG83" s="129">
        <f>O83*10%</f>
        <v>0</v>
      </c>
      <c r="AH83" s="129">
        <f t="shared" si="14"/>
        <v>0</v>
      </c>
    </row>
    <row r="84" spans="1:34" ht="36" x14ac:dyDescent="0.25">
      <c r="A84" s="125">
        <f t="shared" si="13"/>
        <v>70</v>
      </c>
      <c r="B84" s="126" t="s">
        <v>172</v>
      </c>
      <c r="C84" s="155" t="s">
        <v>173</v>
      </c>
      <c r="D84" s="125" t="s">
        <v>39</v>
      </c>
      <c r="E84" s="126" t="s">
        <v>323</v>
      </c>
      <c r="F84" s="125"/>
      <c r="G84" s="125">
        <v>10</v>
      </c>
      <c r="H84" s="127"/>
      <c r="I84" s="128"/>
      <c r="J84" s="128" t="s">
        <v>81</v>
      </c>
      <c r="K84" s="128">
        <v>4.1900000000000004</v>
      </c>
      <c r="L84" s="125"/>
      <c r="M84" s="125">
        <v>17697</v>
      </c>
      <c r="N84" s="129">
        <v>0</v>
      </c>
      <c r="O84" s="129">
        <f t="shared" si="10"/>
        <v>0</v>
      </c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9">
        <f t="shared" si="15"/>
        <v>0</v>
      </c>
      <c r="AF84" s="129">
        <f t="shared" si="12"/>
        <v>0</v>
      </c>
      <c r="AG84" s="129">
        <f>O84*10%</f>
        <v>0</v>
      </c>
      <c r="AH84" s="129">
        <f t="shared" si="14"/>
        <v>0</v>
      </c>
    </row>
    <row r="85" spans="1:34" x14ac:dyDescent="0.25">
      <c r="A85" s="125">
        <f t="shared" si="13"/>
        <v>71</v>
      </c>
      <c r="B85" s="126" t="s">
        <v>89</v>
      </c>
      <c r="C85" s="126"/>
      <c r="D85" s="125" t="s">
        <v>56</v>
      </c>
      <c r="E85" s="126" t="s">
        <v>327</v>
      </c>
      <c r="F85" s="125"/>
      <c r="G85" s="130"/>
      <c r="H85" s="127" t="s">
        <v>71</v>
      </c>
      <c r="I85" s="128" t="s">
        <v>71</v>
      </c>
      <c r="J85" s="128"/>
      <c r="K85" s="128">
        <v>2.81</v>
      </c>
      <c r="L85" s="125"/>
      <c r="M85" s="125">
        <v>17697</v>
      </c>
      <c r="N85" s="129">
        <v>0</v>
      </c>
      <c r="O85" s="129">
        <f t="shared" si="10"/>
        <v>0</v>
      </c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9">
        <f t="shared" si="15"/>
        <v>0</v>
      </c>
      <c r="AF85" s="129">
        <f t="shared" si="12"/>
        <v>0</v>
      </c>
      <c r="AG85" s="129">
        <f>O85*10%</f>
        <v>0</v>
      </c>
      <c r="AH85" s="129">
        <f t="shared" si="14"/>
        <v>0</v>
      </c>
    </row>
    <row r="86" spans="1:34" x14ac:dyDescent="0.25">
      <c r="A86" s="125">
        <f t="shared" si="13"/>
        <v>72</v>
      </c>
      <c r="B86" s="126" t="s">
        <v>89</v>
      </c>
      <c r="C86" s="126"/>
      <c r="D86" s="125" t="s">
        <v>56</v>
      </c>
      <c r="E86" s="126" t="s">
        <v>327</v>
      </c>
      <c r="F86" s="125"/>
      <c r="G86" s="130"/>
      <c r="H86" s="127" t="s">
        <v>71</v>
      </c>
      <c r="I86" s="128" t="s">
        <v>71</v>
      </c>
      <c r="J86" s="128"/>
      <c r="K86" s="128">
        <v>2.81</v>
      </c>
      <c r="L86" s="125"/>
      <c r="M86" s="125">
        <v>17697</v>
      </c>
      <c r="N86" s="129">
        <v>0</v>
      </c>
      <c r="O86" s="129">
        <f t="shared" si="10"/>
        <v>0</v>
      </c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9">
        <f t="shared" si="15"/>
        <v>0</v>
      </c>
      <c r="AF86" s="129">
        <f t="shared" si="12"/>
        <v>0</v>
      </c>
      <c r="AG86" s="129"/>
      <c r="AH86" s="129">
        <f t="shared" si="14"/>
        <v>0</v>
      </c>
    </row>
    <row r="87" spans="1:34" ht="36" x14ac:dyDescent="0.25">
      <c r="A87" s="125">
        <f t="shared" si="13"/>
        <v>73</v>
      </c>
      <c r="B87" s="126" t="s">
        <v>83</v>
      </c>
      <c r="C87" s="126" t="s">
        <v>347</v>
      </c>
      <c r="D87" s="125" t="s">
        <v>39</v>
      </c>
      <c r="E87" s="126" t="s">
        <v>345</v>
      </c>
      <c r="F87" s="125"/>
      <c r="G87" s="125">
        <v>10</v>
      </c>
      <c r="H87" s="127"/>
      <c r="I87" s="128"/>
      <c r="J87" s="128" t="s">
        <v>75</v>
      </c>
      <c r="K87" s="128">
        <v>4.1900000000000004</v>
      </c>
      <c r="L87" s="125">
        <v>1</v>
      </c>
      <c r="M87" s="125">
        <v>17697</v>
      </c>
      <c r="N87" s="129">
        <f t="shared" si="10"/>
        <v>74150.430000000008</v>
      </c>
      <c r="O87" s="129">
        <f>'Свод с 01,09,2020 (2)'!O87-'РБ с 01,09,2020 (3)'!N87</f>
        <v>18537.607499999998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9">
        <f t="shared" si="15"/>
        <v>0</v>
      </c>
      <c r="AF87" s="129">
        <f t="shared" si="12"/>
        <v>18537.607499999998</v>
      </c>
      <c r="AG87" s="129">
        <f>AF87*10%</f>
        <v>1853.7607499999999</v>
      </c>
      <c r="AH87" s="129">
        <f t="shared" si="14"/>
        <v>20391.36825</v>
      </c>
    </row>
    <row r="88" spans="1:34" x14ac:dyDescent="0.25">
      <c r="A88" s="125">
        <f t="shared" si="13"/>
        <v>74</v>
      </c>
      <c r="B88" s="126" t="s">
        <v>209</v>
      </c>
      <c r="C88" s="126"/>
      <c r="D88" s="125" t="s">
        <v>56</v>
      </c>
      <c r="E88" s="126" t="s">
        <v>346</v>
      </c>
      <c r="F88" s="125"/>
      <c r="G88" s="130"/>
      <c r="H88" s="127" t="s">
        <v>71</v>
      </c>
      <c r="I88" s="128" t="s">
        <v>71</v>
      </c>
      <c r="J88" s="128"/>
      <c r="K88" s="128">
        <v>2.81</v>
      </c>
      <c r="L88" s="125"/>
      <c r="M88" s="125">
        <v>17697</v>
      </c>
      <c r="N88" s="129">
        <v>0</v>
      </c>
      <c r="O88" s="129">
        <f t="shared" ref="N88:O95" si="16">L88*N88</f>
        <v>0</v>
      </c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9">
        <f t="shared" si="15"/>
        <v>0</v>
      </c>
      <c r="AF88" s="129">
        <f t="shared" si="12"/>
        <v>0</v>
      </c>
      <c r="AG88" s="129">
        <f t="shared" ref="AG88:AG93" si="17">O88*10%</f>
        <v>0</v>
      </c>
      <c r="AH88" s="129">
        <f t="shared" si="14"/>
        <v>0</v>
      </c>
    </row>
    <row r="89" spans="1:34" x14ac:dyDescent="0.25">
      <c r="A89" s="125">
        <f t="shared" si="13"/>
        <v>75</v>
      </c>
      <c r="B89" s="126" t="s">
        <v>211</v>
      </c>
      <c r="C89" s="155"/>
      <c r="D89" s="125" t="s">
        <v>56</v>
      </c>
      <c r="E89" s="131" t="s">
        <v>328</v>
      </c>
      <c r="F89" s="125"/>
      <c r="G89" s="130"/>
      <c r="H89" s="127" t="s">
        <v>57</v>
      </c>
      <c r="I89" s="128" t="s">
        <v>57</v>
      </c>
      <c r="J89" s="128"/>
      <c r="K89" s="128">
        <v>2.89</v>
      </c>
      <c r="L89" s="125"/>
      <c r="M89" s="125">
        <v>17697</v>
      </c>
      <c r="N89" s="129">
        <v>0</v>
      </c>
      <c r="O89" s="129">
        <f t="shared" si="16"/>
        <v>0</v>
      </c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9">
        <f t="shared" si="15"/>
        <v>0</v>
      </c>
      <c r="AF89" s="129">
        <f t="shared" si="12"/>
        <v>0</v>
      </c>
      <c r="AG89" s="129">
        <f t="shared" si="17"/>
        <v>0</v>
      </c>
      <c r="AH89" s="129">
        <f t="shared" si="14"/>
        <v>0</v>
      </c>
    </row>
    <row r="90" spans="1:34" ht="24" x14ac:dyDescent="0.25">
      <c r="A90" s="125">
        <f t="shared" si="13"/>
        <v>76</v>
      </c>
      <c r="B90" s="126" t="s">
        <v>213</v>
      </c>
      <c r="C90" s="155" t="s">
        <v>214</v>
      </c>
      <c r="D90" s="125" t="s">
        <v>39</v>
      </c>
      <c r="E90" s="126" t="s">
        <v>329</v>
      </c>
      <c r="F90" s="125"/>
      <c r="G90" s="125">
        <v>8</v>
      </c>
      <c r="H90" s="127"/>
      <c r="I90" s="128"/>
      <c r="J90" s="128" t="s">
        <v>97</v>
      </c>
      <c r="K90" s="128">
        <v>4.9800000000000004</v>
      </c>
      <c r="L90" s="125"/>
      <c r="M90" s="125">
        <v>17697</v>
      </c>
      <c r="N90" s="129">
        <v>0</v>
      </c>
      <c r="O90" s="129">
        <f>L90*N90</f>
        <v>0</v>
      </c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9">
        <f t="shared" si="15"/>
        <v>0</v>
      </c>
      <c r="AF90" s="129">
        <f t="shared" si="12"/>
        <v>0</v>
      </c>
      <c r="AG90" s="129">
        <f>N90*10%</f>
        <v>0</v>
      </c>
      <c r="AH90" s="129">
        <f>AF90+AG90</f>
        <v>0</v>
      </c>
    </row>
    <row r="91" spans="1:34" ht="24" x14ac:dyDescent="0.25">
      <c r="A91" s="125">
        <f t="shared" si="13"/>
        <v>77</v>
      </c>
      <c r="B91" s="126" t="s">
        <v>80</v>
      </c>
      <c r="C91" s="155" t="s">
        <v>214</v>
      </c>
      <c r="D91" s="125" t="s">
        <v>39</v>
      </c>
      <c r="E91" s="126" t="s">
        <v>329</v>
      </c>
      <c r="F91" s="125"/>
      <c r="G91" s="125">
        <v>8</v>
      </c>
      <c r="H91" s="127"/>
      <c r="I91" s="128"/>
      <c r="J91" s="128" t="s">
        <v>81</v>
      </c>
      <c r="K91" s="128">
        <v>4.51</v>
      </c>
      <c r="L91" s="125"/>
      <c r="M91" s="125">
        <v>17697</v>
      </c>
      <c r="N91" s="129">
        <v>0</v>
      </c>
      <c r="O91" s="129">
        <f>L91*N91</f>
        <v>0</v>
      </c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9">
        <f t="shared" si="15"/>
        <v>0</v>
      </c>
      <c r="AF91" s="129">
        <f t="shared" si="12"/>
        <v>0</v>
      </c>
      <c r="AG91" s="129"/>
      <c r="AH91" s="129">
        <f>AF91+AG91</f>
        <v>0</v>
      </c>
    </row>
    <row r="92" spans="1:34" ht="36" x14ac:dyDescent="0.25">
      <c r="A92" s="125">
        <f t="shared" si="13"/>
        <v>78</v>
      </c>
      <c r="B92" s="126" t="s">
        <v>216</v>
      </c>
      <c r="C92" s="155" t="s">
        <v>217</v>
      </c>
      <c r="D92" s="125" t="s">
        <v>39</v>
      </c>
      <c r="E92" s="126" t="s">
        <v>330</v>
      </c>
      <c r="F92" s="125"/>
      <c r="G92" s="125">
        <v>5</v>
      </c>
      <c r="H92" s="127"/>
      <c r="I92" s="128"/>
      <c r="J92" s="128" t="s">
        <v>47</v>
      </c>
      <c r="K92" s="128">
        <v>6.42</v>
      </c>
      <c r="L92" s="125">
        <v>1</v>
      </c>
      <c r="M92" s="125">
        <v>17697</v>
      </c>
      <c r="N92" s="129">
        <f t="shared" si="16"/>
        <v>113614.74</v>
      </c>
      <c r="O92" s="129">
        <f>'Свод с 01,09,2020 (2)'!O92-'РБ с 01,09,2020 (3)'!N92</f>
        <v>28403.685000000012</v>
      </c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9">
        <f t="shared" si="15"/>
        <v>0</v>
      </c>
      <c r="AF92" s="129">
        <f t="shared" si="12"/>
        <v>28403.685000000012</v>
      </c>
      <c r="AG92" s="129">
        <f>AF92*10%</f>
        <v>2840.3685000000014</v>
      </c>
      <c r="AH92" s="129">
        <f t="shared" si="14"/>
        <v>31244.053500000013</v>
      </c>
    </row>
    <row r="93" spans="1:34" ht="36" x14ac:dyDescent="0.25">
      <c r="A93" s="125">
        <f t="shared" si="13"/>
        <v>79</v>
      </c>
      <c r="B93" s="126" t="s">
        <v>219</v>
      </c>
      <c r="C93" s="155" t="s">
        <v>220</v>
      </c>
      <c r="D93" s="125" t="s">
        <v>39</v>
      </c>
      <c r="E93" s="126" t="s">
        <v>326</v>
      </c>
      <c r="F93" s="125"/>
      <c r="G93" s="125">
        <v>13</v>
      </c>
      <c r="H93" s="127"/>
      <c r="I93" s="128"/>
      <c r="J93" s="125" t="s">
        <v>163</v>
      </c>
      <c r="K93" s="128">
        <v>4.46</v>
      </c>
      <c r="L93" s="125"/>
      <c r="M93" s="125">
        <v>17697</v>
      </c>
      <c r="N93" s="129">
        <v>0</v>
      </c>
      <c r="O93" s="129">
        <f t="shared" si="16"/>
        <v>0</v>
      </c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9">
        <f t="shared" si="15"/>
        <v>0</v>
      </c>
      <c r="AF93" s="129">
        <f t="shared" si="12"/>
        <v>0</v>
      </c>
      <c r="AG93" s="129">
        <f t="shared" si="17"/>
        <v>0</v>
      </c>
      <c r="AH93" s="129">
        <f t="shared" si="14"/>
        <v>0</v>
      </c>
    </row>
    <row r="94" spans="1:34" ht="36" x14ac:dyDescent="0.25">
      <c r="A94" s="125">
        <f t="shared" si="13"/>
        <v>80</v>
      </c>
      <c r="B94" s="126" t="s">
        <v>222</v>
      </c>
      <c r="C94" s="155" t="s">
        <v>223</v>
      </c>
      <c r="D94" s="125" t="s">
        <v>39</v>
      </c>
      <c r="E94" s="126" t="s">
        <v>329</v>
      </c>
      <c r="F94" s="125"/>
      <c r="G94" s="130"/>
      <c r="H94" s="127"/>
      <c r="I94" s="128"/>
      <c r="J94" s="128" t="s">
        <v>79</v>
      </c>
      <c r="K94" s="128">
        <v>3.57</v>
      </c>
      <c r="L94" s="125"/>
      <c r="M94" s="125">
        <v>17697</v>
      </c>
      <c r="N94" s="129">
        <v>0</v>
      </c>
      <c r="O94" s="129">
        <f t="shared" si="16"/>
        <v>0</v>
      </c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9">
        <f t="shared" si="15"/>
        <v>0</v>
      </c>
      <c r="AF94" s="129">
        <f t="shared" si="12"/>
        <v>0</v>
      </c>
      <c r="AG94" s="129"/>
      <c r="AH94" s="129">
        <f t="shared" si="14"/>
        <v>0</v>
      </c>
    </row>
    <row r="95" spans="1:34" ht="36" x14ac:dyDescent="0.25">
      <c r="A95" s="125">
        <f t="shared" si="13"/>
        <v>81</v>
      </c>
      <c r="B95" s="126" t="s">
        <v>224</v>
      </c>
      <c r="C95" s="155" t="s">
        <v>223</v>
      </c>
      <c r="D95" s="139" t="s">
        <v>39</v>
      </c>
      <c r="E95" s="126" t="s">
        <v>329</v>
      </c>
      <c r="F95" s="140"/>
      <c r="G95" s="125">
        <v>13</v>
      </c>
      <c r="H95" s="127"/>
      <c r="I95" s="128"/>
      <c r="J95" s="128" t="s">
        <v>79</v>
      </c>
      <c r="K95" s="128">
        <v>3.57</v>
      </c>
      <c r="L95" s="125"/>
      <c r="M95" s="125">
        <v>17697</v>
      </c>
      <c r="N95" s="129">
        <v>0</v>
      </c>
      <c r="O95" s="129">
        <f t="shared" si="16"/>
        <v>0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9">
        <f t="shared" si="15"/>
        <v>0</v>
      </c>
      <c r="AF95" s="129">
        <f t="shared" si="12"/>
        <v>0</v>
      </c>
      <c r="AG95" s="129">
        <f>O95*10%</f>
        <v>0</v>
      </c>
      <c r="AH95" s="129">
        <f t="shared" si="14"/>
        <v>0</v>
      </c>
    </row>
    <row r="96" spans="1:34" x14ac:dyDescent="0.25">
      <c r="A96" s="141"/>
      <c r="B96" s="142"/>
      <c r="C96" s="126"/>
      <c r="D96" s="170"/>
      <c r="E96" s="126"/>
      <c r="F96" s="171"/>
      <c r="G96" s="172"/>
      <c r="H96" s="175"/>
      <c r="I96" s="176"/>
      <c r="J96" s="176"/>
      <c r="K96" s="176"/>
      <c r="L96" s="147">
        <f>SUM(L12:L95)</f>
        <v>10</v>
      </c>
      <c r="M96" s="147"/>
      <c r="N96" s="147"/>
      <c r="O96" s="148">
        <f>SUM(O12:O95)</f>
        <v>216522.79500000004</v>
      </c>
      <c r="P96" s="148"/>
      <c r="Q96" s="148"/>
      <c r="R96" s="148">
        <f>SUM(R12:R95)</f>
        <v>0</v>
      </c>
      <c r="S96" s="148"/>
      <c r="T96" s="148"/>
      <c r="U96" s="148">
        <f>SUM(U12:U95)</f>
        <v>0</v>
      </c>
      <c r="V96" s="148"/>
      <c r="W96" s="148"/>
      <c r="X96" s="148">
        <f>SUM(X12:X95)</f>
        <v>0</v>
      </c>
      <c r="Y96" s="148"/>
      <c r="Z96" s="148"/>
      <c r="AA96" s="148">
        <f>SUM(AA12:AA95)</f>
        <v>0</v>
      </c>
      <c r="AB96" s="148"/>
      <c r="AC96" s="148"/>
      <c r="AD96" s="148">
        <f>SUM(AD13:AD95)</f>
        <v>0</v>
      </c>
      <c r="AE96" s="148">
        <f>SUM(AE12:AE95)</f>
        <v>0</v>
      </c>
      <c r="AF96" s="148">
        <f>SUM(AF12:AF95)</f>
        <v>216522.79500000004</v>
      </c>
      <c r="AG96" s="148">
        <f>SUM(AG12:AG95)</f>
        <v>21652.279500000008</v>
      </c>
      <c r="AH96" s="148">
        <f>SUM(AH12:AH95)</f>
        <v>238175.07450000002</v>
      </c>
    </row>
    <row r="97" spans="1:34" x14ac:dyDescent="0.25">
      <c r="A97" s="97"/>
      <c r="B97" s="98"/>
      <c r="C97" s="98"/>
      <c r="D97" s="103"/>
      <c r="E97" s="160"/>
      <c r="F97" s="103"/>
      <c r="G97" s="103"/>
      <c r="H97" s="149"/>
      <c r="I97" s="150"/>
      <c r="J97" s="150"/>
      <c r="K97" s="150"/>
      <c r="L97" s="103"/>
      <c r="M97" s="103"/>
      <c r="N97" s="151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97"/>
      <c r="AF97" s="97"/>
      <c r="AG97" s="97"/>
      <c r="AH97" s="97"/>
    </row>
    <row r="98" spans="1:34" x14ac:dyDescent="0.25">
      <c r="A98" s="97"/>
      <c r="B98" s="98"/>
      <c r="C98" s="98"/>
      <c r="D98" s="103"/>
      <c r="E98" s="160"/>
      <c r="F98" s="103"/>
      <c r="G98" s="103"/>
      <c r="H98" s="149"/>
      <c r="I98" s="150"/>
      <c r="J98" s="150"/>
      <c r="K98" s="150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97"/>
      <c r="AF98" s="152"/>
      <c r="AG98" s="97"/>
      <c r="AH98" s="97"/>
    </row>
    <row r="99" spans="1:34" x14ac:dyDescent="0.25">
      <c r="A99" s="97"/>
      <c r="B99" s="153"/>
      <c r="C99" s="98"/>
      <c r="D99" s="105" t="s">
        <v>171</v>
      </c>
      <c r="E99" s="105"/>
      <c r="F99" s="105"/>
      <c r="G99" s="105"/>
      <c r="H99" s="106"/>
      <c r="I99" s="107"/>
      <c r="J99" s="107"/>
      <c r="K99" s="107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97"/>
      <c r="AF99" s="97"/>
      <c r="AG99" s="97"/>
      <c r="AH99" s="97"/>
    </row>
    <row r="100" spans="1:34" x14ac:dyDescent="0.25">
      <c r="A100" s="97"/>
      <c r="B100" s="154"/>
      <c r="C100" s="98"/>
      <c r="D100" s="105" t="s">
        <v>288</v>
      </c>
      <c r="E100" s="105"/>
      <c r="F100" s="105"/>
      <c r="G100" s="105"/>
      <c r="H100" s="106"/>
      <c r="I100" s="107"/>
      <c r="J100" s="107"/>
      <c r="K100" s="107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97"/>
      <c r="AF100" s="97"/>
      <c r="AG100" s="97"/>
      <c r="AH100" s="97"/>
    </row>
    <row r="101" spans="1:34" x14ac:dyDescent="0.25">
      <c r="A101" s="97"/>
      <c r="B101" s="154"/>
      <c r="C101" s="98"/>
      <c r="D101" s="105" t="s">
        <v>229</v>
      </c>
      <c r="E101" s="105"/>
      <c r="F101" s="105"/>
      <c r="G101" s="105"/>
      <c r="H101" s="106"/>
      <c r="I101" s="107"/>
      <c r="J101" s="107"/>
      <c r="K101" s="107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97"/>
      <c r="AF101" s="97"/>
      <c r="AG101" s="97"/>
      <c r="AH101" s="97"/>
    </row>
    <row r="102" spans="1:34" x14ac:dyDescent="0.25">
      <c r="A102" s="97"/>
      <c r="B102" s="98"/>
      <c r="C102" s="98"/>
      <c r="D102" s="103"/>
      <c r="E102" s="103"/>
      <c r="F102" s="103"/>
      <c r="G102" s="103"/>
      <c r="H102" s="149"/>
      <c r="I102" s="150"/>
      <c r="J102" s="150"/>
      <c r="K102" s="15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97"/>
      <c r="AF102" s="97"/>
      <c r="AG102" s="97"/>
      <c r="AH102" s="97"/>
    </row>
    <row r="103" spans="1:34" x14ac:dyDescent="0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</sheetData>
  <mergeCells count="25">
    <mergeCell ref="AE9:AE10"/>
    <mergeCell ref="AF9:AF10"/>
    <mergeCell ref="AG9:AG10"/>
    <mergeCell ref="AH9:AH10"/>
    <mergeCell ref="O9:O10"/>
    <mergeCell ref="P9:R9"/>
    <mergeCell ref="S9:U9"/>
    <mergeCell ref="V9:X9"/>
    <mergeCell ref="Y9:AA9"/>
    <mergeCell ref="AB9:AD9"/>
    <mergeCell ref="N9:N10"/>
    <mergeCell ref="A2:AH2"/>
    <mergeCell ref="B3:AE3"/>
    <mergeCell ref="B8:AH8"/>
    <mergeCell ref="A9:A10"/>
    <mergeCell ref="B9:B10"/>
    <mergeCell ref="D9:D10"/>
    <mergeCell ref="E9:E10"/>
    <mergeCell ref="F9:F10"/>
    <mergeCell ref="G9:G10"/>
    <mergeCell ref="H9:H10"/>
    <mergeCell ref="I9:I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H103"/>
  <sheetViews>
    <sheetView topLeftCell="A64" workbookViewId="0">
      <selection activeCell="A74" sqref="A74:XFD74"/>
    </sheetView>
  </sheetViews>
  <sheetFormatPr defaultRowHeight="15" x14ac:dyDescent="0.25"/>
  <cols>
    <col min="1" max="1" width="4.140625" customWidth="1"/>
    <col min="2" max="2" width="14.5703125" customWidth="1"/>
    <col min="3" max="3" width="41.85546875" customWidth="1"/>
    <col min="4" max="4" width="7.85546875" customWidth="1"/>
    <col min="5" max="5" width="7.140625" customWidth="1"/>
    <col min="6" max="8" width="0" hidden="1" customWidth="1"/>
    <col min="9" max="10" width="6.5703125" customWidth="1"/>
    <col min="11" max="11" width="6" customWidth="1"/>
    <col min="12" max="12" width="11.42578125" customWidth="1"/>
    <col min="13" max="13" width="6.42578125" customWidth="1"/>
    <col min="14" max="14" width="9" customWidth="1"/>
    <col min="15" max="15" width="8.85546875" customWidth="1"/>
    <col min="16" max="16" width="4.140625" customWidth="1"/>
    <col min="17" max="17" width="4" customWidth="1"/>
    <col min="18" max="18" width="6.5703125" customWidth="1"/>
    <col min="19" max="19" width="3.7109375" customWidth="1"/>
    <col min="20" max="20" width="4.42578125" customWidth="1"/>
    <col min="21" max="21" width="6.140625" customWidth="1"/>
    <col min="22" max="22" width="4.140625" customWidth="1"/>
    <col min="23" max="23" width="3.140625" customWidth="1"/>
    <col min="24" max="24" width="8" customWidth="1"/>
    <col min="25" max="25" width="4.42578125" customWidth="1"/>
    <col min="26" max="26" width="3.140625" customWidth="1"/>
    <col min="27" max="27" width="6.140625" customWidth="1"/>
    <col min="28" max="29" width="4" customWidth="1"/>
    <col min="30" max="30" width="9" customWidth="1"/>
    <col min="31" max="31" width="9.140625" customWidth="1"/>
    <col min="32" max="32" width="8.140625" customWidth="1"/>
    <col min="33" max="33" width="7.5703125" customWidth="1"/>
    <col min="34" max="34" width="9.140625" customWidth="1"/>
  </cols>
  <sheetData>
    <row r="1" spans="1:34" x14ac:dyDescent="0.25">
      <c r="A1" s="97"/>
      <c r="B1" s="99"/>
      <c r="C1" s="99"/>
      <c r="D1" s="100"/>
      <c r="E1" s="100"/>
      <c r="F1" s="100"/>
      <c r="G1" s="100"/>
      <c r="H1" s="101"/>
      <c r="I1" s="102"/>
      <c r="J1" s="102"/>
      <c r="K1" s="102"/>
      <c r="L1" s="100"/>
      <c r="M1" s="100"/>
      <c r="N1" s="100"/>
      <c r="O1" s="100"/>
      <c r="P1" s="100"/>
      <c r="Q1" s="100"/>
      <c r="R1" s="100"/>
      <c r="S1" s="100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97"/>
      <c r="AF1" s="97"/>
      <c r="AG1" s="97"/>
      <c r="AH1" s="97"/>
    </row>
    <row r="2" spans="1:34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x14ac:dyDescent="0.25">
      <c r="A3" s="97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65"/>
      <c r="AG3" s="165"/>
      <c r="AH3" s="97"/>
    </row>
    <row r="4" spans="1:34" x14ac:dyDescent="0.25">
      <c r="A4" s="97"/>
      <c r="B4" s="98"/>
      <c r="C4" s="98"/>
      <c r="D4" s="103"/>
      <c r="E4" s="105"/>
      <c r="F4" s="105"/>
      <c r="G4" s="105"/>
      <c r="H4" s="106"/>
      <c r="I4" s="107"/>
      <c r="J4" s="107"/>
      <c r="K4" s="107"/>
      <c r="L4" s="105"/>
      <c r="M4" s="105"/>
      <c r="N4" s="105"/>
      <c r="O4" s="105"/>
      <c r="P4" s="105"/>
      <c r="Q4" s="105"/>
      <c r="R4" s="105"/>
      <c r="S4" s="105"/>
      <c r="T4" s="103"/>
      <c r="U4" s="103"/>
      <c r="V4" s="103"/>
      <c r="W4" s="103"/>
      <c r="X4" s="103"/>
      <c r="Y4" s="100" t="s">
        <v>3</v>
      </c>
      <c r="Z4" s="100"/>
      <c r="AA4" s="100"/>
      <c r="AB4" s="100"/>
      <c r="AC4" s="103"/>
      <c r="AD4" s="103"/>
      <c r="AE4" s="97"/>
      <c r="AF4" s="97"/>
      <c r="AG4" s="97"/>
      <c r="AH4" s="97"/>
    </row>
    <row r="5" spans="1:34" x14ac:dyDescent="0.25">
      <c r="A5" s="97"/>
      <c r="B5" s="99"/>
      <c r="C5" s="99"/>
      <c r="D5" s="105"/>
      <c r="E5" s="108"/>
      <c r="F5" s="108"/>
      <c r="G5" s="108"/>
      <c r="H5" s="109"/>
      <c r="I5" s="110"/>
      <c r="J5" s="110"/>
      <c r="K5" s="111"/>
      <c r="L5" s="108"/>
      <c r="M5" s="108"/>
      <c r="N5" s="108"/>
      <c r="O5" s="99"/>
      <c r="P5" s="99"/>
      <c r="Q5" s="99"/>
      <c r="R5" s="99"/>
      <c r="S5" s="99"/>
      <c r="T5" s="99"/>
      <c r="U5" s="99"/>
      <c r="V5" s="99"/>
      <c r="W5" s="99"/>
      <c r="X5" s="99"/>
      <c r="Y5" s="112" t="s">
        <v>5</v>
      </c>
      <c r="Z5" s="112"/>
      <c r="AA5" s="112"/>
      <c r="AB5" s="112"/>
      <c r="AC5" s="112"/>
      <c r="AD5" s="112"/>
      <c r="AE5" s="97"/>
      <c r="AF5" s="97"/>
      <c r="AG5" s="97"/>
      <c r="AH5" s="97"/>
    </row>
    <row r="6" spans="1:34" x14ac:dyDescent="0.25">
      <c r="A6" s="97"/>
      <c r="B6" s="99" t="s">
        <v>7</v>
      </c>
      <c r="C6" s="99"/>
      <c r="D6" s="105"/>
      <c r="E6" s="99"/>
      <c r="F6" s="99"/>
      <c r="G6" s="99"/>
      <c r="H6" s="113"/>
      <c r="I6" s="114"/>
      <c r="J6" s="114"/>
      <c r="K6" s="11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 t="s">
        <v>8</v>
      </c>
      <c r="Z6" s="99"/>
      <c r="AA6" s="99"/>
      <c r="AB6" s="99"/>
      <c r="AC6" s="99"/>
      <c r="AD6" s="99"/>
      <c r="AE6" s="97"/>
      <c r="AF6" s="97"/>
      <c r="AG6" s="97"/>
      <c r="AH6" s="97"/>
    </row>
    <row r="7" spans="1:34" x14ac:dyDescent="0.25">
      <c r="A7" s="165"/>
      <c r="B7" s="99"/>
      <c r="C7" s="99"/>
      <c r="D7" s="99"/>
      <c r="E7" s="99"/>
      <c r="F7" s="99"/>
      <c r="G7" s="99"/>
      <c r="H7" s="113"/>
      <c r="I7" s="114"/>
      <c r="J7" s="114"/>
      <c r="K7" s="114"/>
      <c r="L7" s="99"/>
      <c r="M7" s="99"/>
      <c r="N7" s="99"/>
      <c r="O7" s="99"/>
      <c r="P7" s="99"/>
      <c r="Q7" s="99"/>
      <c r="R7" s="99"/>
      <c r="S7" s="99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97"/>
      <c r="AF7" s="97"/>
      <c r="AG7" s="97"/>
      <c r="AH7" s="97"/>
    </row>
    <row r="8" spans="1:34" x14ac:dyDescent="0.25">
      <c r="A8" s="97"/>
      <c r="B8" s="183"/>
      <c r="C8" s="183"/>
      <c r="D8" s="183"/>
      <c r="E8" s="183"/>
      <c r="F8" s="183"/>
      <c r="G8" s="183"/>
      <c r="H8" s="184"/>
      <c r="I8" s="184"/>
      <c r="J8" s="184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1:34" ht="24" customHeight="1" x14ac:dyDescent="0.25">
      <c r="A9" s="185" t="s">
        <v>9</v>
      </c>
      <c r="B9" s="180" t="s">
        <v>11</v>
      </c>
      <c r="C9" s="115" t="s">
        <v>12</v>
      </c>
      <c r="D9" s="187" t="s">
        <v>13</v>
      </c>
      <c r="E9" s="180" t="s">
        <v>14</v>
      </c>
      <c r="F9" s="187" t="s">
        <v>15</v>
      </c>
      <c r="G9" s="189" t="s">
        <v>16</v>
      </c>
      <c r="H9" s="190" t="s">
        <v>17</v>
      </c>
      <c r="I9" s="191" t="s">
        <v>17</v>
      </c>
      <c r="J9" s="116" t="s">
        <v>18</v>
      </c>
      <c r="K9" s="192" t="s">
        <v>19</v>
      </c>
      <c r="L9" s="189" t="s">
        <v>20</v>
      </c>
      <c r="M9" s="180" t="s">
        <v>21</v>
      </c>
      <c r="N9" s="180" t="s">
        <v>22</v>
      </c>
      <c r="O9" s="189" t="s">
        <v>23</v>
      </c>
      <c r="P9" s="189" t="s">
        <v>24</v>
      </c>
      <c r="Q9" s="189"/>
      <c r="R9" s="189"/>
      <c r="S9" s="189" t="s">
        <v>25</v>
      </c>
      <c r="T9" s="189"/>
      <c r="U9" s="189"/>
      <c r="V9" s="194" t="s">
        <v>26</v>
      </c>
      <c r="W9" s="195"/>
      <c r="X9" s="196"/>
      <c r="Y9" s="189" t="s">
        <v>27</v>
      </c>
      <c r="Z9" s="189"/>
      <c r="AA9" s="189"/>
      <c r="AB9" s="189" t="s">
        <v>28</v>
      </c>
      <c r="AC9" s="189"/>
      <c r="AD9" s="189"/>
      <c r="AE9" s="187" t="s">
        <v>29</v>
      </c>
      <c r="AF9" s="189" t="s">
        <v>30</v>
      </c>
      <c r="AG9" s="189" t="s">
        <v>31</v>
      </c>
      <c r="AH9" s="187" t="s">
        <v>32</v>
      </c>
    </row>
    <row r="10" spans="1:34" ht="18.75" customHeight="1" x14ac:dyDescent="0.25">
      <c r="A10" s="186"/>
      <c r="B10" s="180"/>
      <c r="C10" s="117"/>
      <c r="D10" s="188"/>
      <c r="E10" s="180"/>
      <c r="F10" s="188"/>
      <c r="G10" s="189"/>
      <c r="H10" s="190"/>
      <c r="I10" s="191"/>
      <c r="J10" s="118"/>
      <c r="K10" s="193"/>
      <c r="L10" s="189"/>
      <c r="M10" s="180"/>
      <c r="N10" s="180"/>
      <c r="O10" s="189"/>
      <c r="P10" s="166" t="s">
        <v>33</v>
      </c>
      <c r="Q10" s="166" t="s">
        <v>34</v>
      </c>
      <c r="R10" s="166" t="s">
        <v>35</v>
      </c>
      <c r="S10" s="166" t="s">
        <v>33</v>
      </c>
      <c r="T10" s="166" t="s">
        <v>34</v>
      </c>
      <c r="U10" s="166" t="s">
        <v>35</v>
      </c>
      <c r="V10" s="166" t="s">
        <v>33</v>
      </c>
      <c r="W10" s="166" t="s">
        <v>34</v>
      </c>
      <c r="X10" s="166" t="s">
        <v>35</v>
      </c>
      <c r="Y10" s="166" t="s">
        <v>33</v>
      </c>
      <c r="Z10" s="166" t="s">
        <v>34</v>
      </c>
      <c r="AA10" s="166" t="s">
        <v>35</v>
      </c>
      <c r="AB10" s="166" t="s">
        <v>33</v>
      </c>
      <c r="AC10" s="166" t="s">
        <v>34</v>
      </c>
      <c r="AD10" s="166" t="s">
        <v>35</v>
      </c>
      <c r="AE10" s="188"/>
      <c r="AF10" s="189"/>
      <c r="AG10" s="189"/>
      <c r="AH10" s="188"/>
    </row>
    <row r="11" spans="1:34" x14ac:dyDescent="0.25">
      <c r="A11" s="120">
        <v>1</v>
      </c>
      <c r="B11" s="121">
        <v>3</v>
      </c>
      <c r="C11" s="121">
        <v>4</v>
      </c>
      <c r="D11" s="120">
        <v>5</v>
      </c>
      <c r="E11" s="120">
        <v>6</v>
      </c>
      <c r="F11" s="120">
        <v>5</v>
      </c>
      <c r="G11" s="120">
        <v>6</v>
      </c>
      <c r="H11" s="122">
        <v>7</v>
      </c>
      <c r="I11" s="123">
        <v>7</v>
      </c>
      <c r="J11" s="123">
        <v>8</v>
      </c>
      <c r="K11" s="123">
        <v>9</v>
      </c>
      <c r="L11" s="120">
        <v>10</v>
      </c>
      <c r="M11" s="120">
        <v>11</v>
      </c>
      <c r="N11" s="120">
        <v>12</v>
      </c>
      <c r="O11" s="120">
        <v>13</v>
      </c>
      <c r="P11" s="120">
        <v>14</v>
      </c>
      <c r="Q11" s="120">
        <v>15</v>
      </c>
      <c r="R11" s="120">
        <v>16</v>
      </c>
      <c r="S11" s="120">
        <v>17</v>
      </c>
      <c r="T11" s="120">
        <v>18</v>
      </c>
      <c r="U11" s="120">
        <v>19</v>
      </c>
      <c r="V11" s="120">
        <v>20</v>
      </c>
      <c r="W11" s="120">
        <v>21</v>
      </c>
      <c r="X11" s="120">
        <v>22</v>
      </c>
      <c r="Y11" s="120">
        <v>23</v>
      </c>
      <c r="Z11" s="120">
        <v>24</v>
      </c>
      <c r="AA11" s="120">
        <v>25</v>
      </c>
      <c r="AB11" s="120">
        <v>26</v>
      </c>
      <c r="AC11" s="120">
        <v>27</v>
      </c>
      <c r="AD11" s="120">
        <v>28</v>
      </c>
      <c r="AE11" s="164">
        <v>28</v>
      </c>
      <c r="AF11" s="164">
        <v>29</v>
      </c>
      <c r="AG11" s="120">
        <v>30</v>
      </c>
      <c r="AH11" s="120">
        <v>31</v>
      </c>
    </row>
    <row r="12" spans="1:34" ht="60" x14ac:dyDescent="0.25">
      <c r="A12" s="125">
        <v>1</v>
      </c>
      <c r="B12" s="126" t="s">
        <v>37</v>
      </c>
      <c r="C12" s="126" t="s">
        <v>38</v>
      </c>
      <c r="D12" s="125" t="s">
        <v>39</v>
      </c>
      <c r="E12" s="126" t="s">
        <v>299</v>
      </c>
      <c r="F12" s="125"/>
      <c r="G12" s="125">
        <v>14</v>
      </c>
      <c r="H12" s="127"/>
      <c r="I12" s="128"/>
      <c r="J12" s="128" t="s">
        <v>40</v>
      </c>
      <c r="K12" s="128">
        <v>3.12</v>
      </c>
      <c r="L12" s="125">
        <v>0.5</v>
      </c>
      <c r="M12" s="125">
        <v>17697</v>
      </c>
      <c r="N12" s="129">
        <f>K12*M12</f>
        <v>55214.64</v>
      </c>
      <c r="O12" s="129">
        <f>L12*N12</f>
        <v>27607.32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>
        <f>U12+X12+AA12+AD12+R12</f>
        <v>0</v>
      </c>
      <c r="AF12" s="129">
        <f t="shared" ref="AF12:AF43" si="0">O12+AE12</f>
        <v>27607.32</v>
      </c>
      <c r="AG12" s="129">
        <f>O12*10%</f>
        <v>2760.732</v>
      </c>
      <c r="AH12" s="129">
        <f t="shared" ref="AH12:AH78" si="1">AF12+AG12</f>
        <v>30368.052</v>
      </c>
    </row>
    <row r="13" spans="1:34" ht="36" x14ac:dyDescent="0.25">
      <c r="A13" s="125">
        <v>2</v>
      </c>
      <c r="B13" s="126" t="s">
        <v>45</v>
      </c>
      <c r="C13" s="126" t="s">
        <v>46</v>
      </c>
      <c r="D13" s="125" t="s">
        <v>39</v>
      </c>
      <c r="E13" s="126" t="s">
        <v>300</v>
      </c>
      <c r="F13" s="125"/>
      <c r="G13" s="125">
        <v>5</v>
      </c>
      <c r="H13" s="127"/>
      <c r="I13" s="128"/>
      <c r="J13" s="128" t="s">
        <v>47</v>
      </c>
      <c r="K13" s="128">
        <v>6.42</v>
      </c>
      <c r="L13" s="125">
        <v>1</v>
      </c>
      <c r="M13" s="125">
        <v>17697</v>
      </c>
      <c r="N13" s="129">
        <f>K13*M13</f>
        <v>113614.74</v>
      </c>
      <c r="O13" s="129">
        <f>L13*N13*1.25</f>
        <v>142018.42500000002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>
        <f>U13+X13+AA13+AD13+R13</f>
        <v>0</v>
      </c>
      <c r="AF13" s="129">
        <f t="shared" si="0"/>
        <v>142018.42500000002</v>
      </c>
      <c r="AG13" s="129">
        <f>AF13*10%</f>
        <v>14201.842500000002</v>
      </c>
      <c r="AH13" s="129">
        <f t="shared" si="1"/>
        <v>156220.26750000002</v>
      </c>
    </row>
    <row r="14" spans="1:34" ht="24" x14ac:dyDescent="0.25">
      <c r="A14" s="125">
        <f t="shared" ref="A14:A77" si="2">A13+1</f>
        <v>3</v>
      </c>
      <c r="B14" s="126" t="s">
        <v>49</v>
      </c>
      <c r="C14" s="126" t="s">
        <v>50</v>
      </c>
      <c r="D14" s="125" t="s">
        <v>39</v>
      </c>
      <c r="E14" s="126" t="s">
        <v>301</v>
      </c>
      <c r="F14" s="125" t="s">
        <v>51</v>
      </c>
      <c r="G14" s="125">
        <v>9</v>
      </c>
      <c r="H14" s="127"/>
      <c r="I14" s="128"/>
      <c r="J14" s="128" t="s">
        <v>52</v>
      </c>
      <c r="K14" s="128">
        <v>5.99</v>
      </c>
      <c r="L14" s="125">
        <v>0.5</v>
      </c>
      <c r="M14" s="125">
        <v>17697</v>
      </c>
      <c r="N14" s="129">
        <f t="shared" ref="N14:O37" si="3">K14*M14</f>
        <v>106005.03</v>
      </c>
      <c r="O14" s="129">
        <f t="shared" si="3"/>
        <v>53002.514999999999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>
        <f t="shared" ref="AE14:AE74" si="4">U14+X14+AA14+AD14+R14</f>
        <v>0</v>
      </c>
      <c r="AF14" s="129">
        <f t="shared" si="0"/>
        <v>53002.514999999999</v>
      </c>
      <c r="AG14" s="129">
        <f>O14*10%</f>
        <v>5300.2515000000003</v>
      </c>
      <c r="AH14" s="129">
        <f t="shared" si="1"/>
        <v>58302.766499999998</v>
      </c>
    </row>
    <row r="15" spans="1:34" ht="36" x14ac:dyDescent="0.25">
      <c r="A15" s="125">
        <f t="shared" si="2"/>
        <v>4</v>
      </c>
      <c r="B15" s="126" t="s">
        <v>331</v>
      </c>
      <c r="C15" s="126" t="s">
        <v>332</v>
      </c>
      <c r="D15" s="125" t="s">
        <v>39</v>
      </c>
      <c r="E15" s="126" t="s">
        <v>333</v>
      </c>
      <c r="F15" s="125"/>
      <c r="G15" s="125"/>
      <c r="H15" s="127"/>
      <c r="I15" s="128"/>
      <c r="J15" s="128" t="s">
        <v>40</v>
      </c>
      <c r="K15" s="128">
        <v>2.94</v>
      </c>
      <c r="L15" s="125">
        <v>1</v>
      </c>
      <c r="M15" s="125">
        <v>17697</v>
      </c>
      <c r="N15" s="129">
        <f t="shared" si="3"/>
        <v>52029.18</v>
      </c>
      <c r="O15" s="129">
        <f t="shared" si="3"/>
        <v>52029.18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>
        <f t="shared" si="4"/>
        <v>0</v>
      </c>
      <c r="AF15" s="129">
        <f t="shared" si="0"/>
        <v>52029.18</v>
      </c>
      <c r="AG15" s="129">
        <f>O15*10%</f>
        <v>5202.9180000000006</v>
      </c>
      <c r="AH15" s="129">
        <f t="shared" si="1"/>
        <v>57232.097999999998</v>
      </c>
    </row>
    <row r="16" spans="1:34" ht="36" x14ac:dyDescent="0.25">
      <c r="A16" s="125">
        <f t="shared" si="2"/>
        <v>5</v>
      </c>
      <c r="B16" s="126" t="s">
        <v>54</v>
      </c>
      <c r="C16" s="126" t="s">
        <v>55</v>
      </c>
      <c r="D16" s="125" t="s">
        <v>56</v>
      </c>
      <c r="E16" s="126" t="s">
        <v>302</v>
      </c>
      <c r="F16" s="125"/>
      <c r="G16" s="130"/>
      <c r="H16" s="127" t="s">
        <v>57</v>
      </c>
      <c r="I16" s="128" t="s">
        <v>57</v>
      </c>
      <c r="J16" s="128"/>
      <c r="K16" s="128">
        <v>2.89</v>
      </c>
      <c r="L16" s="125">
        <v>0.5</v>
      </c>
      <c r="M16" s="125">
        <v>17697</v>
      </c>
      <c r="N16" s="129">
        <f t="shared" si="3"/>
        <v>51144.33</v>
      </c>
      <c r="O16" s="129">
        <f t="shared" si="3"/>
        <v>25572.165000000001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>
        <f t="shared" si="4"/>
        <v>0</v>
      </c>
      <c r="AF16" s="129">
        <f t="shared" si="0"/>
        <v>25572.165000000001</v>
      </c>
      <c r="AG16" s="129"/>
      <c r="AH16" s="129">
        <f t="shared" si="1"/>
        <v>25572.165000000001</v>
      </c>
    </row>
    <row r="17" spans="1:34" ht="36" x14ac:dyDescent="0.25">
      <c r="A17" s="125">
        <f t="shared" si="2"/>
        <v>6</v>
      </c>
      <c r="B17" s="126" t="s">
        <v>58</v>
      </c>
      <c r="C17" s="126" t="s">
        <v>55</v>
      </c>
      <c r="D17" s="125" t="s">
        <v>56</v>
      </c>
      <c r="E17" s="126" t="s">
        <v>302</v>
      </c>
      <c r="F17" s="125"/>
      <c r="G17" s="125">
        <v>14</v>
      </c>
      <c r="H17" s="127"/>
      <c r="I17" s="128"/>
      <c r="J17" s="128" t="s">
        <v>40</v>
      </c>
      <c r="K17" s="128">
        <v>3.16</v>
      </c>
      <c r="L17" s="125">
        <v>1</v>
      </c>
      <c r="M17" s="125">
        <v>17697</v>
      </c>
      <c r="N17" s="129">
        <f t="shared" si="3"/>
        <v>55922.520000000004</v>
      </c>
      <c r="O17" s="129">
        <f t="shared" si="3"/>
        <v>55922.520000000004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>
        <f t="shared" si="4"/>
        <v>0</v>
      </c>
      <c r="AF17" s="129">
        <f t="shared" si="0"/>
        <v>55922.520000000004</v>
      </c>
      <c r="AG17" s="129">
        <f>O17*10%</f>
        <v>5592.2520000000004</v>
      </c>
      <c r="AH17" s="129">
        <f t="shared" si="1"/>
        <v>61514.772000000004</v>
      </c>
    </row>
    <row r="18" spans="1:34" x14ac:dyDescent="0.25">
      <c r="A18" s="125">
        <f t="shared" si="2"/>
        <v>7</v>
      </c>
      <c r="B18" s="126" t="s">
        <v>89</v>
      </c>
      <c r="C18" s="126"/>
      <c r="D18" s="125" t="s">
        <v>56</v>
      </c>
      <c r="E18" s="126" t="s">
        <v>334</v>
      </c>
      <c r="F18" s="125"/>
      <c r="G18" s="125"/>
      <c r="H18" s="127"/>
      <c r="I18" s="128" t="s">
        <v>71</v>
      </c>
      <c r="J18" s="128"/>
      <c r="K18" s="128">
        <v>2.81</v>
      </c>
      <c r="L18" s="125">
        <v>0.5</v>
      </c>
      <c r="M18" s="125">
        <v>17697</v>
      </c>
      <c r="N18" s="129">
        <f t="shared" si="3"/>
        <v>49728.57</v>
      </c>
      <c r="O18" s="129">
        <f t="shared" si="3"/>
        <v>24864.285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>
        <v>0.5</v>
      </c>
      <c r="Z18" s="125">
        <v>30</v>
      </c>
      <c r="AA18" s="125">
        <f>17697*Z18%*Y18</f>
        <v>2654.5499999999997</v>
      </c>
      <c r="AB18" s="125"/>
      <c r="AC18" s="125"/>
      <c r="AD18" s="125"/>
      <c r="AE18" s="125">
        <f t="shared" si="4"/>
        <v>2654.5499999999997</v>
      </c>
      <c r="AF18" s="129">
        <f t="shared" si="0"/>
        <v>27518.834999999999</v>
      </c>
      <c r="AG18" s="129">
        <f>O18*10%</f>
        <v>2486.4285</v>
      </c>
      <c r="AH18" s="129">
        <f t="shared" si="1"/>
        <v>30005.263500000001</v>
      </c>
    </row>
    <row r="19" spans="1:34" ht="24" x14ac:dyDescent="0.25">
      <c r="A19" s="125">
        <f t="shared" si="2"/>
        <v>8</v>
      </c>
      <c r="B19" s="126" t="s">
        <v>60</v>
      </c>
      <c r="C19" s="126" t="s">
        <v>61</v>
      </c>
      <c r="D19" s="125" t="s">
        <v>56</v>
      </c>
      <c r="E19" s="126" t="s">
        <v>303</v>
      </c>
      <c r="F19" s="125" t="s">
        <v>62</v>
      </c>
      <c r="G19" s="125">
        <v>11</v>
      </c>
      <c r="H19" s="127"/>
      <c r="I19" s="128"/>
      <c r="J19" s="128" t="s">
        <v>63</v>
      </c>
      <c r="K19" s="128">
        <v>4.1900000000000004</v>
      </c>
      <c r="L19" s="125">
        <v>1</v>
      </c>
      <c r="M19" s="125">
        <v>17697</v>
      </c>
      <c r="N19" s="129">
        <f t="shared" si="3"/>
        <v>74150.430000000008</v>
      </c>
      <c r="O19" s="129">
        <f t="shared" si="3"/>
        <v>74150.430000000008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>
        <f t="shared" si="4"/>
        <v>0</v>
      </c>
      <c r="AF19" s="129">
        <f t="shared" si="0"/>
        <v>74150.430000000008</v>
      </c>
      <c r="AG19" s="129">
        <f>O19*10%</f>
        <v>7415.0430000000015</v>
      </c>
      <c r="AH19" s="129">
        <f t="shared" si="1"/>
        <v>81565.473000000013</v>
      </c>
    </row>
    <row r="20" spans="1:34" ht="24" x14ac:dyDescent="0.25">
      <c r="A20" s="125">
        <f t="shared" si="2"/>
        <v>9</v>
      </c>
      <c r="B20" s="126" t="s">
        <v>88</v>
      </c>
      <c r="C20" s="155" t="s">
        <v>91</v>
      </c>
      <c r="D20" s="125" t="s">
        <v>56</v>
      </c>
      <c r="E20" s="126" t="s">
        <v>306</v>
      </c>
      <c r="F20" s="125"/>
      <c r="G20" s="125">
        <v>14</v>
      </c>
      <c r="H20" s="127"/>
      <c r="I20" s="128"/>
      <c r="J20" s="128" t="s">
        <v>40</v>
      </c>
      <c r="K20" s="128">
        <v>3.12</v>
      </c>
      <c r="L20" s="125">
        <v>0.5</v>
      </c>
      <c r="M20" s="125">
        <v>17697</v>
      </c>
      <c r="N20" s="129">
        <f t="shared" si="3"/>
        <v>55214.64</v>
      </c>
      <c r="O20" s="129">
        <f t="shared" si="3"/>
        <v>27607.32</v>
      </c>
      <c r="P20" s="125"/>
      <c r="Q20" s="125"/>
      <c r="R20" s="125"/>
      <c r="S20" s="125"/>
      <c r="T20" s="125"/>
      <c r="U20" s="125"/>
      <c r="V20" s="125"/>
      <c r="W20" s="125"/>
      <c r="X20" s="125"/>
      <c r="Y20" s="125">
        <v>0.5</v>
      </c>
      <c r="Z20" s="125">
        <v>30</v>
      </c>
      <c r="AA20" s="125">
        <f>17697*Z20%*Y20</f>
        <v>2654.5499999999997</v>
      </c>
      <c r="AB20" s="125"/>
      <c r="AC20" s="125"/>
      <c r="AD20" s="125"/>
      <c r="AE20" s="125">
        <f t="shared" si="4"/>
        <v>2654.5499999999997</v>
      </c>
      <c r="AF20" s="129">
        <f t="shared" si="0"/>
        <v>30261.87</v>
      </c>
      <c r="AG20" s="129"/>
      <c r="AH20" s="129">
        <f t="shared" si="1"/>
        <v>30261.87</v>
      </c>
    </row>
    <row r="21" spans="1:34" ht="24" x14ac:dyDescent="0.25">
      <c r="A21" s="125">
        <f t="shared" si="2"/>
        <v>10</v>
      </c>
      <c r="B21" s="126" t="s">
        <v>92</v>
      </c>
      <c r="C21" s="155" t="s">
        <v>91</v>
      </c>
      <c r="D21" s="125" t="s">
        <v>56</v>
      </c>
      <c r="E21" s="126" t="s">
        <v>306</v>
      </c>
      <c r="F21" s="125"/>
      <c r="G21" s="125">
        <v>11</v>
      </c>
      <c r="H21" s="127"/>
      <c r="I21" s="128"/>
      <c r="J21" s="128" t="s">
        <v>93</v>
      </c>
      <c r="K21" s="128">
        <v>3.53</v>
      </c>
      <c r="L21" s="125">
        <v>1</v>
      </c>
      <c r="M21" s="125">
        <v>17697</v>
      </c>
      <c r="N21" s="129">
        <f t="shared" si="3"/>
        <v>62470.409999999996</v>
      </c>
      <c r="O21" s="129">
        <f t="shared" si="3"/>
        <v>62470.409999999996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>
        <f t="shared" si="4"/>
        <v>0</v>
      </c>
      <c r="AF21" s="129">
        <f t="shared" si="0"/>
        <v>62470.409999999996</v>
      </c>
      <c r="AG21" s="129">
        <f t="shared" ref="AG21:AG27" si="5">O21*10%</f>
        <v>6247.0410000000002</v>
      </c>
      <c r="AH21" s="129">
        <f t="shared" si="1"/>
        <v>68717.451000000001</v>
      </c>
    </row>
    <row r="22" spans="1:34" x14ac:dyDescent="0.25">
      <c r="A22" s="125">
        <f t="shared" si="2"/>
        <v>11</v>
      </c>
      <c r="B22" s="126" t="s">
        <v>67</v>
      </c>
      <c r="C22" s="126"/>
      <c r="D22" s="125" t="s">
        <v>56</v>
      </c>
      <c r="E22" s="131" t="s">
        <v>68</v>
      </c>
      <c r="F22" s="125"/>
      <c r="G22" s="130"/>
      <c r="H22" s="127" t="s">
        <v>69</v>
      </c>
      <c r="I22" s="128" t="s">
        <v>69</v>
      </c>
      <c r="J22" s="128"/>
      <c r="K22" s="128">
        <v>2.84</v>
      </c>
      <c r="L22" s="125">
        <v>1</v>
      </c>
      <c r="M22" s="125">
        <v>17697</v>
      </c>
      <c r="N22" s="129">
        <f t="shared" si="3"/>
        <v>50259.479999999996</v>
      </c>
      <c r="O22" s="129">
        <f t="shared" si="3"/>
        <v>50259.479999999996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>
        <f t="shared" si="4"/>
        <v>0</v>
      </c>
      <c r="AF22" s="129">
        <f t="shared" si="0"/>
        <v>50259.479999999996</v>
      </c>
      <c r="AG22" s="129">
        <f t="shared" si="5"/>
        <v>5025.9480000000003</v>
      </c>
      <c r="AH22" s="129">
        <f t="shared" si="1"/>
        <v>55285.428</v>
      </c>
    </row>
    <row r="23" spans="1:34" x14ac:dyDescent="0.25">
      <c r="A23" s="125">
        <f t="shared" si="2"/>
        <v>12</v>
      </c>
      <c r="B23" s="126" t="s">
        <v>70</v>
      </c>
      <c r="C23" s="126"/>
      <c r="D23" s="125" t="s">
        <v>56</v>
      </c>
      <c r="E23" s="131" t="s">
        <v>68</v>
      </c>
      <c r="F23" s="125"/>
      <c r="G23" s="130"/>
      <c r="H23" s="127" t="s">
        <v>71</v>
      </c>
      <c r="I23" s="128" t="s">
        <v>71</v>
      </c>
      <c r="J23" s="128"/>
      <c r="K23" s="128">
        <v>2.81</v>
      </c>
      <c r="L23" s="125">
        <v>1</v>
      </c>
      <c r="M23" s="125">
        <v>17697</v>
      </c>
      <c r="N23" s="129">
        <f t="shared" si="3"/>
        <v>49728.57</v>
      </c>
      <c r="O23" s="129">
        <f t="shared" si="3"/>
        <v>49728.57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>
        <f t="shared" si="4"/>
        <v>0</v>
      </c>
      <c r="AF23" s="129">
        <f t="shared" si="0"/>
        <v>49728.57</v>
      </c>
      <c r="AG23" s="129">
        <f t="shared" si="5"/>
        <v>4972.857</v>
      </c>
      <c r="AH23" s="129">
        <f t="shared" si="1"/>
        <v>54701.426999999996</v>
      </c>
    </row>
    <row r="24" spans="1:34" ht="24" x14ac:dyDescent="0.25">
      <c r="A24" s="125"/>
      <c r="B24" s="126" t="s">
        <v>42</v>
      </c>
      <c r="C24" s="126"/>
      <c r="D24" s="125" t="s">
        <v>56</v>
      </c>
      <c r="E24" s="131" t="s">
        <v>68</v>
      </c>
      <c r="F24" s="125"/>
      <c r="G24" s="130"/>
      <c r="H24" s="127"/>
      <c r="I24" s="128"/>
      <c r="J24" s="128" t="s">
        <v>40</v>
      </c>
      <c r="K24" s="128">
        <v>2.94</v>
      </c>
      <c r="L24" s="125">
        <v>1</v>
      </c>
      <c r="M24" s="125">
        <v>17697</v>
      </c>
      <c r="N24" s="129">
        <f t="shared" si="3"/>
        <v>52029.18</v>
      </c>
      <c r="O24" s="129">
        <f t="shared" si="3"/>
        <v>52029.18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>
        <v>1</v>
      </c>
      <c r="AC24" s="125">
        <v>50</v>
      </c>
      <c r="AD24" s="125">
        <v>28266</v>
      </c>
      <c r="AE24" s="125">
        <f t="shared" si="4"/>
        <v>28266</v>
      </c>
      <c r="AF24" s="129">
        <f t="shared" si="0"/>
        <v>80295.179999999993</v>
      </c>
      <c r="AG24" s="129">
        <f t="shared" si="5"/>
        <v>5202.9180000000006</v>
      </c>
      <c r="AH24" s="129">
        <f t="shared" si="1"/>
        <v>85498.097999999998</v>
      </c>
    </row>
    <row r="25" spans="1:34" ht="24" x14ac:dyDescent="0.25">
      <c r="A25" s="125"/>
      <c r="B25" s="126" t="s">
        <v>42</v>
      </c>
      <c r="C25" s="126"/>
      <c r="D25" s="125" t="s">
        <v>56</v>
      </c>
      <c r="E25" s="131" t="s">
        <v>68</v>
      </c>
      <c r="F25" s="125"/>
      <c r="G25" s="130"/>
      <c r="H25" s="127"/>
      <c r="I25" s="128"/>
      <c r="J25" s="128" t="s">
        <v>40</v>
      </c>
      <c r="K25" s="128">
        <v>2.94</v>
      </c>
      <c r="L25" s="125">
        <v>1</v>
      </c>
      <c r="M25" s="125">
        <v>17697</v>
      </c>
      <c r="N25" s="129">
        <f t="shared" si="3"/>
        <v>52029.18</v>
      </c>
      <c r="O25" s="129">
        <f t="shared" si="3"/>
        <v>52029.18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>
        <v>1</v>
      </c>
      <c r="AC25" s="125">
        <v>50</v>
      </c>
      <c r="AD25" s="125">
        <v>28266</v>
      </c>
      <c r="AE25" s="125">
        <f t="shared" si="4"/>
        <v>28266</v>
      </c>
      <c r="AF25" s="129">
        <f t="shared" si="0"/>
        <v>80295.179999999993</v>
      </c>
      <c r="AG25" s="129">
        <f t="shared" si="5"/>
        <v>5202.9180000000006</v>
      </c>
      <c r="AH25" s="129">
        <f t="shared" si="1"/>
        <v>85498.097999999998</v>
      </c>
    </row>
    <row r="26" spans="1:34" ht="24" x14ac:dyDescent="0.25">
      <c r="A26" s="125"/>
      <c r="B26" s="126" t="s">
        <v>42</v>
      </c>
      <c r="C26" s="126"/>
      <c r="D26" s="125" t="s">
        <v>56</v>
      </c>
      <c r="E26" s="131" t="s">
        <v>68</v>
      </c>
      <c r="F26" s="125"/>
      <c r="G26" s="130"/>
      <c r="H26" s="127"/>
      <c r="I26" s="128"/>
      <c r="J26" s="128" t="s">
        <v>40</v>
      </c>
      <c r="K26" s="128">
        <v>2.94</v>
      </c>
      <c r="L26" s="125">
        <v>1</v>
      </c>
      <c r="M26" s="125">
        <v>17697</v>
      </c>
      <c r="N26" s="129">
        <f t="shared" si="3"/>
        <v>52029.18</v>
      </c>
      <c r="O26" s="129">
        <f t="shared" si="3"/>
        <v>52029.18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>
        <v>1</v>
      </c>
      <c r="AC26" s="125">
        <v>50</v>
      </c>
      <c r="AD26" s="125">
        <v>28266</v>
      </c>
      <c r="AE26" s="125">
        <f t="shared" si="4"/>
        <v>28266</v>
      </c>
      <c r="AF26" s="129">
        <f t="shared" si="0"/>
        <v>80295.179999999993</v>
      </c>
      <c r="AG26" s="129">
        <f t="shared" si="5"/>
        <v>5202.9180000000006</v>
      </c>
      <c r="AH26" s="129">
        <f t="shared" si="1"/>
        <v>85498.097999999998</v>
      </c>
    </row>
    <row r="27" spans="1:34" ht="24" x14ac:dyDescent="0.25">
      <c r="A27" s="125">
        <f>A23+1</f>
        <v>13</v>
      </c>
      <c r="B27" s="126" t="s">
        <v>73</v>
      </c>
      <c r="C27" s="126"/>
      <c r="D27" s="125" t="s">
        <v>56</v>
      </c>
      <c r="E27" s="131" t="s">
        <v>68</v>
      </c>
      <c r="F27" s="125"/>
      <c r="G27" s="125"/>
      <c r="H27" s="127" t="s">
        <v>71</v>
      </c>
      <c r="I27" s="128" t="s">
        <v>71</v>
      </c>
      <c r="J27" s="128"/>
      <c r="K27" s="128">
        <v>2.81</v>
      </c>
      <c r="L27" s="125">
        <v>1.5</v>
      </c>
      <c r="M27" s="125">
        <v>17697</v>
      </c>
      <c r="N27" s="129">
        <f t="shared" si="3"/>
        <v>49728.57</v>
      </c>
      <c r="O27" s="129">
        <f t="shared" si="3"/>
        <v>74592.854999999996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>
        <v>1.5</v>
      </c>
      <c r="Z27" s="125">
        <v>20</v>
      </c>
      <c r="AA27" s="125">
        <f>17697*Z27%*Y27</f>
        <v>5309.1</v>
      </c>
      <c r="AB27" s="125"/>
      <c r="AC27" s="125"/>
      <c r="AD27" s="125"/>
      <c r="AE27" s="125">
        <f>U27+X27+AA27+AD27+R27</f>
        <v>5309.1</v>
      </c>
      <c r="AF27" s="129">
        <f t="shared" si="0"/>
        <v>79901.955000000002</v>
      </c>
      <c r="AG27" s="129">
        <f t="shared" si="5"/>
        <v>7459.2855</v>
      </c>
      <c r="AH27" s="129">
        <f t="shared" si="1"/>
        <v>87361.2405</v>
      </c>
    </row>
    <row r="28" spans="1:34" ht="24" x14ac:dyDescent="0.25">
      <c r="A28" s="125">
        <f t="shared" si="2"/>
        <v>14</v>
      </c>
      <c r="B28" s="126" t="s">
        <v>74</v>
      </c>
      <c r="C28" s="126"/>
      <c r="D28" s="125" t="s">
        <v>39</v>
      </c>
      <c r="E28" s="131" t="s">
        <v>68</v>
      </c>
      <c r="F28" s="125"/>
      <c r="G28" s="125">
        <v>10</v>
      </c>
      <c r="H28" s="127"/>
      <c r="I28" s="128"/>
      <c r="J28" s="128" t="s">
        <v>75</v>
      </c>
      <c r="K28" s="128">
        <v>3.52</v>
      </c>
      <c r="L28" s="125">
        <v>1</v>
      </c>
      <c r="M28" s="125">
        <v>17697</v>
      </c>
      <c r="N28" s="129">
        <f t="shared" si="3"/>
        <v>62293.440000000002</v>
      </c>
      <c r="O28" s="129">
        <f>L28*N28*1.25</f>
        <v>77866.8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>
        <f t="shared" si="4"/>
        <v>0</v>
      </c>
      <c r="AF28" s="129">
        <f t="shared" si="0"/>
        <v>77866.8</v>
      </c>
      <c r="AG28" s="129">
        <f>AF28*10%</f>
        <v>7786.68</v>
      </c>
      <c r="AH28" s="129">
        <f t="shared" si="1"/>
        <v>85653.48000000001</v>
      </c>
    </row>
    <row r="29" spans="1:34" x14ac:dyDescent="0.25">
      <c r="A29" s="125">
        <f t="shared" si="2"/>
        <v>15</v>
      </c>
      <c r="B29" s="126" t="s">
        <v>76</v>
      </c>
      <c r="C29" s="126"/>
      <c r="D29" s="125" t="s">
        <v>56</v>
      </c>
      <c r="E29" s="131" t="s">
        <v>68</v>
      </c>
      <c r="F29" s="125"/>
      <c r="G29" s="130"/>
      <c r="H29" s="127" t="s">
        <v>71</v>
      </c>
      <c r="I29" s="128" t="s">
        <v>71</v>
      </c>
      <c r="J29" s="128"/>
      <c r="K29" s="128">
        <v>2.81</v>
      </c>
      <c r="L29" s="125">
        <v>0.5</v>
      </c>
      <c r="M29" s="125">
        <v>17697</v>
      </c>
      <c r="N29" s="129">
        <f t="shared" si="3"/>
        <v>49728.57</v>
      </c>
      <c r="O29" s="129">
        <f t="shared" si="3"/>
        <v>24864.285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>
        <f t="shared" si="4"/>
        <v>0</v>
      </c>
      <c r="AF29" s="129">
        <f t="shared" si="0"/>
        <v>24864.285</v>
      </c>
      <c r="AG29" s="129">
        <f>O29*10%</f>
        <v>2486.4285</v>
      </c>
      <c r="AH29" s="129">
        <f t="shared" si="1"/>
        <v>27350.713499999998</v>
      </c>
    </row>
    <row r="30" spans="1:34" x14ac:dyDescent="0.25">
      <c r="A30" s="125">
        <f t="shared" si="2"/>
        <v>16</v>
      </c>
      <c r="B30" s="126" t="s">
        <v>77</v>
      </c>
      <c r="C30" s="126"/>
      <c r="D30" s="125" t="s">
        <v>39</v>
      </c>
      <c r="E30" s="131" t="s">
        <v>68</v>
      </c>
      <c r="F30" s="125"/>
      <c r="G30" s="130"/>
      <c r="H30" s="127" t="s">
        <v>71</v>
      </c>
      <c r="I30" s="128" t="s">
        <v>71</v>
      </c>
      <c r="J30" s="128"/>
      <c r="K30" s="128">
        <v>2.81</v>
      </c>
      <c r="L30" s="125">
        <v>1</v>
      </c>
      <c r="M30" s="125">
        <v>17697</v>
      </c>
      <c r="N30" s="129">
        <f t="shared" si="3"/>
        <v>49728.57</v>
      </c>
      <c r="O30" s="129">
        <f t="shared" si="3"/>
        <v>49728.57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>
        <f t="shared" si="4"/>
        <v>0</v>
      </c>
      <c r="AF30" s="129">
        <f t="shared" si="0"/>
        <v>49728.57</v>
      </c>
      <c r="AG30" s="129">
        <f>O30*10%</f>
        <v>4972.857</v>
      </c>
      <c r="AH30" s="129">
        <f t="shared" si="1"/>
        <v>54701.426999999996</v>
      </c>
    </row>
    <row r="31" spans="1:34" ht="24" x14ac:dyDescent="0.25">
      <c r="A31" s="125">
        <f t="shared" si="2"/>
        <v>17</v>
      </c>
      <c r="B31" s="126" t="s">
        <v>54</v>
      </c>
      <c r="C31" s="126"/>
      <c r="D31" s="125" t="s">
        <v>56</v>
      </c>
      <c r="E31" s="131" t="s">
        <v>68</v>
      </c>
      <c r="F31" s="125"/>
      <c r="G31" s="130"/>
      <c r="H31" s="127" t="s">
        <v>57</v>
      </c>
      <c r="I31" s="128" t="s">
        <v>57</v>
      </c>
      <c r="J31" s="128"/>
      <c r="K31" s="128">
        <v>2.89</v>
      </c>
      <c r="L31" s="125">
        <v>0.5</v>
      </c>
      <c r="M31" s="125">
        <v>17697</v>
      </c>
      <c r="N31" s="129">
        <f t="shared" si="3"/>
        <v>51144.33</v>
      </c>
      <c r="O31" s="129">
        <f t="shared" si="3"/>
        <v>25572.165000000001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>
        <f t="shared" si="4"/>
        <v>0</v>
      </c>
      <c r="AF31" s="129">
        <f t="shared" si="0"/>
        <v>25572.165000000001</v>
      </c>
      <c r="AG31" s="129">
        <f>O31*10%</f>
        <v>2557.2165000000005</v>
      </c>
      <c r="AH31" s="129">
        <f t="shared" si="1"/>
        <v>28129.381500000003</v>
      </c>
    </row>
    <row r="32" spans="1:34" x14ac:dyDescent="0.25">
      <c r="A32" s="125">
        <f t="shared" si="2"/>
        <v>18</v>
      </c>
      <c r="B32" s="126" t="s">
        <v>80</v>
      </c>
      <c r="C32" s="126"/>
      <c r="D32" s="125" t="s">
        <v>39</v>
      </c>
      <c r="E32" s="126" t="s">
        <v>68</v>
      </c>
      <c r="F32" s="125"/>
      <c r="G32" s="125">
        <v>10</v>
      </c>
      <c r="H32" s="127"/>
      <c r="I32" s="128"/>
      <c r="J32" s="128" t="s">
        <v>81</v>
      </c>
      <c r="K32" s="128">
        <v>4.0999999999999996</v>
      </c>
      <c r="L32" s="125">
        <v>0.5</v>
      </c>
      <c r="M32" s="125">
        <v>17697</v>
      </c>
      <c r="N32" s="129">
        <f t="shared" si="3"/>
        <v>72557.7</v>
      </c>
      <c r="O32" s="129">
        <f t="shared" si="3"/>
        <v>36278.85</v>
      </c>
      <c r="P32" s="125"/>
      <c r="Q32" s="125"/>
      <c r="R32" s="125"/>
      <c r="S32" s="125"/>
      <c r="T32" s="125"/>
      <c r="U32" s="125"/>
      <c r="V32" s="125">
        <v>0.5</v>
      </c>
      <c r="W32" s="125">
        <v>30</v>
      </c>
      <c r="X32" s="125">
        <v>2655</v>
      </c>
      <c r="Y32" s="125"/>
      <c r="Z32" s="125"/>
      <c r="AA32" s="125"/>
      <c r="AB32" s="125"/>
      <c r="AC32" s="125"/>
      <c r="AD32" s="125"/>
      <c r="AE32" s="125">
        <f t="shared" si="4"/>
        <v>2655</v>
      </c>
      <c r="AF32" s="129">
        <f t="shared" si="0"/>
        <v>38933.85</v>
      </c>
      <c r="AG32" s="129">
        <f>O32*10%</f>
        <v>3627.8850000000002</v>
      </c>
      <c r="AH32" s="129">
        <f t="shared" si="1"/>
        <v>42561.735000000001</v>
      </c>
    </row>
    <row r="33" spans="1:34" x14ac:dyDescent="0.25">
      <c r="A33" s="125">
        <f t="shared" si="2"/>
        <v>19</v>
      </c>
      <c r="B33" s="126" t="s">
        <v>49</v>
      </c>
      <c r="C33" s="126"/>
      <c r="D33" s="125" t="s">
        <v>39</v>
      </c>
      <c r="E33" s="126" t="s">
        <v>68</v>
      </c>
      <c r="F33" s="125" t="s">
        <v>51</v>
      </c>
      <c r="G33" s="125">
        <v>9</v>
      </c>
      <c r="H33" s="127"/>
      <c r="I33" s="128"/>
      <c r="J33" s="128" t="s">
        <v>206</v>
      </c>
      <c r="K33" s="128">
        <v>4.13</v>
      </c>
      <c r="L33" s="125">
        <v>0.5</v>
      </c>
      <c r="M33" s="125">
        <v>17697</v>
      </c>
      <c r="N33" s="129">
        <f t="shared" si="3"/>
        <v>73088.61</v>
      </c>
      <c r="O33" s="129">
        <f t="shared" si="3"/>
        <v>36544.305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>
        <f t="shared" si="4"/>
        <v>0</v>
      </c>
      <c r="AF33" s="129">
        <f t="shared" si="0"/>
        <v>36544.305</v>
      </c>
      <c r="AG33" s="129">
        <f>O33*10%</f>
        <v>3654.4305000000004</v>
      </c>
      <c r="AH33" s="129">
        <f t="shared" si="1"/>
        <v>40198.735500000003</v>
      </c>
    </row>
    <row r="34" spans="1:34" x14ac:dyDescent="0.25">
      <c r="A34" s="125">
        <f t="shared" si="2"/>
        <v>20</v>
      </c>
      <c r="B34" s="126" t="s">
        <v>349</v>
      </c>
      <c r="C34" s="126"/>
      <c r="D34" s="125" t="s">
        <v>39</v>
      </c>
      <c r="E34" s="126" t="s">
        <v>68</v>
      </c>
      <c r="F34" s="125"/>
      <c r="G34" s="125"/>
      <c r="H34" s="127"/>
      <c r="I34" s="128"/>
      <c r="J34" s="128" t="s">
        <v>207</v>
      </c>
      <c r="K34" s="128">
        <v>3.52</v>
      </c>
      <c r="L34" s="125">
        <v>1</v>
      </c>
      <c r="M34" s="125">
        <v>17697</v>
      </c>
      <c r="N34" s="129">
        <f t="shared" si="3"/>
        <v>62293.440000000002</v>
      </c>
      <c r="O34" s="129">
        <f>L34*N34*1.25</f>
        <v>77866.8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>
        <f t="shared" si="4"/>
        <v>0</v>
      </c>
      <c r="AF34" s="129">
        <f t="shared" si="0"/>
        <v>77866.8</v>
      </c>
      <c r="AG34" s="129">
        <f>AF34*10%</f>
        <v>7786.68</v>
      </c>
      <c r="AH34" s="129">
        <f t="shared" si="1"/>
        <v>85653.48000000001</v>
      </c>
    </row>
    <row r="35" spans="1:34" x14ac:dyDescent="0.25">
      <c r="A35" s="125">
        <f t="shared" si="2"/>
        <v>21</v>
      </c>
      <c r="B35" s="126" t="s">
        <v>122</v>
      </c>
      <c r="C35" s="126"/>
      <c r="D35" s="125" t="s">
        <v>56</v>
      </c>
      <c r="E35" s="126" t="s">
        <v>68</v>
      </c>
      <c r="F35" s="125"/>
      <c r="G35" s="125"/>
      <c r="H35" s="127"/>
      <c r="I35" s="128" t="s">
        <v>115</v>
      </c>
      <c r="J35" s="128"/>
      <c r="K35" s="128">
        <v>2.92</v>
      </c>
      <c r="L35" s="125">
        <v>1</v>
      </c>
      <c r="M35" s="125">
        <v>17697</v>
      </c>
      <c r="N35" s="129">
        <f t="shared" si="3"/>
        <v>51675.24</v>
      </c>
      <c r="O35" s="129">
        <f t="shared" si="3"/>
        <v>51675.24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>
        <f t="shared" si="4"/>
        <v>0</v>
      </c>
      <c r="AF35" s="129">
        <f t="shared" si="0"/>
        <v>51675.24</v>
      </c>
      <c r="AG35" s="129">
        <f>O35*10%</f>
        <v>5167.5240000000003</v>
      </c>
      <c r="AH35" s="129">
        <f t="shared" si="1"/>
        <v>56842.763999999996</v>
      </c>
    </row>
    <row r="36" spans="1:34" x14ac:dyDescent="0.25">
      <c r="A36" s="125">
        <f t="shared" si="2"/>
        <v>22</v>
      </c>
      <c r="B36" s="126" t="s">
        <v>84</v>
      </c>
      <c r="C36" s="126"/>
      <c r="D36" s="125" t="s">
        <v>56</v>
      </c>
      <c r="E36" s="126" t="s">
        <v>68</v>
      </c>
      <c r="F36" s="125"/>
      <c r="G36" s="125">
        <v>14</v>
      </c>
      <c r="H36" s="127"/>
      <c r="I36" s="128"/>
      <c r="J36" s="128" t="s">
        <v>40</v>
      </c>
      <c r="K36" s="128">
        <v>2.94</v>
      </c>
      <c r="L36" s="125">
        <v>0.5</v>
      </c>
      <c r="M36" s="125">
        <v>17697</v>
      </c>
      <c r="N36" s="129">
        <f t="shared" si="3"/>
        <v>52029.18</v>
      </c>
      <c r="O36" s="129">
        <f t="shared" si="3"/>
        <v>26014.59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>
        <f t="shared" si="4"/>
        <v>0</v>
      </c>
      <c r="AF36" s="129">
        <f t="shared" si="0"/>
        <v>26014.59</v>
      </c>
      <c r="AG36" s="129">
        <f>O36*10%</f>
        <v>2601.4590000000003</v>
      </c>
      <c r="AH36" s="129">
        <f t="shared" si="1"/>
        <v>28616.048999999999</v>
      </c>
    </row>
    <row r="37" spans="1:34" s="179" customFormat="1" x14ac:dyDescent="0.25">
      <c r="A37" s="127">
        <f t="shared" si="2"/>
        <v>23</v>
      </c>
      <c r="B37" s="177" t="s">
        <v>85</v>
      </c>
      <c r="C37" s="177"/>
      <c r="D37" s="127" t="s">
        <v>56</v>
      </c>
      <c r="E37" s="177" t="s">
        <v>200</v>
      </c>
      <c r="F37" s="127"/>
      <c r="G37" s="127">
        <v>13</v>
      </c>
      <c r="H37" s="127"/>
      <c r="I37" s="127"/>
      <c r="J37" s="127" t="s">
        <v>79</v>
      </c>
      <c r="K37" s="127">
        <v>3.61</v>
      </c>
      <c r="L37" s="127">
        <v>1</v>
      </c>
      <c r="M37" s="127">
        <v>17697</v>
      </c>
      <c r="N37" s="178">
        <f t="shared" si="3"/>
        <v>63886.17</v>
      </c>
      <c r="O37" s="178">
        <f t="shared" si="3"/>
        <v>63886.17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>
        <v>1</v>
      </c>
      <c r="Z37" s="127">
        <v>30</v>
      </c>
      <c r="AA37" s="127">
        <f>17697*Z37%*Y37</f>
        <v>5309.0999999999995</v>
      </c>
      <c r="AB37" s="127"/>
      <c r="AC37" s="127"/>
      <c r="AD37" s="127"/>
      <c r="AE37" s="127">
        <f t="shared" si="4"/>
        <v>5309.0999999999995</v>
      </c>
      <c r="AF37" s="178">
        <f t="shared" si="0"/>
        <v>69195.27</v>
      </c>
      <c r="AG37" s="178">
        <f>O37*10%</f>
        <v>6388.6170000000002</v>
      </c>
      <c r="AH37" s="178">
        <f t="shared" si="1"/>
        <v>75583.887000000002</v>
      </c>
    </row>
    <row r="38" spans="1:34" x14ac:dyDescent="0.25">
      <c r="A38" s="125">
        <f t="shared" si="2"/>
        <v>24</v>
      </c>
      <c r="B38" s="126" t="s">
        <v>86</v>
      </c>
      <c r="C38" s="126"/>
      <c r="D38" s="125" t="s">
        <v>39</v>
      </c>
      <c r="E38" s="131" t="s">
        <v>68</v>
      </c>
      <c r="F38" s="125"/>
      <c r="G38" s="125">
        <v>10</v>
      </c>
      <c r="H38" s="127"/>
      <c r="I38" s="128"/>
      <c r="J38" s="128" t="s">
        <v>75</v>
      </c>
      <c r="K38" s="128">
        <v>3.52</v>
      </c>
      <c r="L38" s="125">
        <v>0.5</v>
      </c>
      <c r="M38" s="125">
        <v>17697</v>
      </c>
      <c r="N38" s="129">
        <f>K38*M38</f>
        <v>62293.440000000002</v>
      </c>
      <c r="O38" s="129">
        <f>L38*N38</f>
        <v>31146.720000000001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>
        <f t="shared" si="4"/>
        <v>0</v>
      </c>
      <c r="AF38" s="129">
        <f t="shared" si="0"/>
        <v>31146.720000000001</v>
      </c>
      <c r="AG38" s="129">
        <f>O38*10%</f>
        <v>3114.6720000000005</v>
      </c>
      <c r="AH38" s="129">
        <f>AF38+AG38</f>
        <v>34261.392</v>
      </c>
    </row>
    <row r="39" spans="1:34" ht="36" x14ac:dyDescent="0.25">
      <c r="A39" s="125">
        <f t="shared" si="2"/>
        <v>25</v>
      </c>
      <c r="B39" s="126" t="s">
        <v>95</v>
      </c>
      <c r="C39" s="126" t="s">
        <v>96</v>
      </c>
      <c r="D39" s="125" t="s">
        <v>39</v>
      </c>
      <c r="E39" s="126" t="s">
        <v>307</v>
      </c>
      <c r="F39" s="125"/>
      <c r="G39" s="125">
        <v>8</v>
      </c>
      <c r="H39" s="127"/>
      <c r="I39" s="128"/>
      <c r="J39" s="128" t="s">
        <v>97</v>
      </c>
      <c r="K39" s="128">
        <v>5.31</v>
      </c>
      <c r="L39" s="125">
        <v>1</v>
      </c>
      <c r="M39" s="125">
        <v>17697</v>
      </c>
      <c r="N39" s="129">
        <f t="shared" ref="N39:O54" si="6">K39*M39</f>
        <v>93971.069999999992</v>
      </c>
      <c r="O39" s="129">
        <f>L39*N39*1.25</f>
        <v>117463.83749999999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>
        <f t="shared" si="4"/>
        <v>0</v>
      </c>
      <c r="AF39" s="129">
        <f t="shared" si="0"/>
        <v>117463.83749999999</v>
      </c>
      <c r="AG39" s="129">
        <f>AF39*10%</f>
        <v>11746.383750000001</v>
      </c>
      <c r="AH39" s="129">
        <f t="shared" ref="AH39:AH45" si="7">AF39+AG39</f>
        <v>129210.22125</v>
      </c>
    </row>
    <row r="40" spans="1:34" ht="36" x14ac:dyDescent="0.25">
      <c r="A40" s="125">
        <f t="shared" si="2"/>
        <v>26</v>
      </c>
      <c r="B40" s="126" t="s">
        <v>99</v>
      </c>
      <c r="C40" s="155" t="s">
        <v>100</v>
      </c>
      <c r="D40" s="125" t="s">
        <v>39</v>
      </c>
      <c r="E40" s="126" t="s">
        <v>309</v>
      </c>
      <c r="F40" s="125"/>
      <c r="G40" s="125">
        <v>6</v>
      </c>
      <c r="H40" s="127"/>
      <c r="I40" s="128"/>
      <c r="J40" s="128" t="s">
        <v>101</v>
      </c>
      <c r="K40" s="128">
        <v>5.51</v>
      </c>
      <c r="L40" s="125">
        <v>1</v>
      </c>
      <c r="M40" s="125">
        <v>17697</v>
      </c>
      <c r="N40" s="129">
        <f t="shared" si="6"/>
        <v>97510.47</v>
      </c>
      <c r="O40" s="129">
        <f t="shared" si="6"/>
        <v>97510.47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>
        <f t="shared" si="4"/>
        <v>0</v>
      </c>
      <c r="AF40" s="129">
        <f t="shared" si="0"/>
        <v>97510.47</v>
      </c>
      <c r="AG40" s="129">
        <f>O40*10%</f>
        <v>9751.0470000000005</v>
      </c>
      <c r="AH40" s="129">
        <f t="shared" si="7"/>
        <v>107261.51700000001</v>
      </c>
    </row>
    <row r="41" spans="1:34" ht="36" x14ac:dyDescent="0.25">
      <c r="A41" s="125">
        <f t="shared" si="2"/>
        <v>27</v>
      </c>
      <c r="B41" s="126" t="s">
        <v>78</v>
      </c>
      <c r="C41" s="155" t="s">
        <v>100</v>
      </c>
      <c r="D41" s="125" t="s">
        <v>39</v>
      </c>
      <c r="E41" s="126" t="s">
        <v>335</v>
      </c>
      <c r="F41" s="125"/>
      <c r="G41" s="125">
        <v>6</v>
      </c>
      <c r="H41" s="127"/>
      <c r="I41" s="128"/>
      <c r="J41" s="125" t="s">
        <v>79</v>
      </c>
      <c r="K41" s="128">
        <v>3.68</v>
      </c>
      <c r="L41" s="125">
        <v>0.5</v>
      </c>
      <c r="M41" s="125">
        <v>17697</v>
      </c>
      <c r="N41" s="129">
        <f t="shared" si="6"/>
        <v>65124.960000000006</v>
      </c>
      <c r="O41" s="129">
        <f t="shared" si="6"/>
        <v>32562.480000000003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>
        <f t="shared" si="4"/>
        <v>0</v>
      </c>
      <c r="AF41" s="129">
        <f t="shared" si="0"/>
        <v>32562.480000000003</v>
      </c>
      <c r="AG41" s="129"/>
      <c r="AH41" s="129">
        <f t="shared" si="7"/>
        <v>32562.480000000003</v>
      </c>
    </row>
    <row r="42" spans="1:34" ht="36" x14ac:dyDescent="0.25">
      <c r="A42" s="125">
        <f t="shared" si="2"/>
        <v>28</v>
      </c>
      <c r="B42" s="126" t="s">
        <v>103</v>
      </c>
      <c r="C42" s="155" t="s">
        <v>104</v>
      </c>
      <c r="D42" s="125" t="s">
        <v>39</v>
      </c>
      <c r="E42" s="126" t="s">
        <v>310</v>
      </c>
      <c r="F42" s="125"/>
      <c r="G42" s="125">
        <v>10</v>
      </c>
      <c r="H42" s="127"/>
      <c r="I42" s="128"/>
      <c r="J42" s="128" t="s">
        <v>81</v>
      </c>
      <c r="K42" s="128">
        <v>4.71</v>
      </c>
      <c r="L42" s="125">
        <v>0.5</v>
      </c>
      <c r="M42" s="125">
        <v>17697</v>
      </c>
      <c r="N42" s="129">
        <f t="shared" si="6"/>
        <v>83352.87</v>
      </c>
      <c r="O42" s="129">
        <f t="shared" si="6"/>
        <v>41676.434999999998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>
        <f t="shared" si="4"/>
        <v>0</v>
      </c>
      <c r="AF42" s="129">
        <f t="shared" si="0"/>
        <v>41676.434999999998</v>
      </c>
      <c r="AG42" s="129"/>
      <c r="AH42" s="129">
        <f t="shared" si="7"/>
        <v>41676.434999999998</v>
      </c>
    </row>
    <row r="43" spans="1:34" ht="36" x14ac:dyDescent="0.25">
      <c r="A43" s="125">
        <f t="shared" si="2"/>
        <v>29</v>
      </c>
      <c r="B43" s="126" t="s">
        <v>105</v>
      </c>
      <c r="C43" s="155" t="s">
        <v>104</v>
      </c>
      <c r="D43" s="125" t="s">
        <v>39</v>
      </c>
      <c r="E43" s="126" t="s">
        <v>310</v>
      </c>
      <c r="F43" s="125"/>
      <c r="G43" s="125">
        <v>10</v>
      </c>
      <c r="H43" s="127"/>
      <c r="I43" s="128"/>
      <c r="J43" s="128" t="s">
        <v>81</v>
      </c>
      <c r="K43" s="128">
        <v>4.71</v>
      </c>
      <c r="L43" s="125">
        <v>1</v>
      </c>
      <c r="M43" s="125">
        <v>17697</v>
      </c>
      <c r="N43" s="129">
        <f t="shared" si="6"/>
        <v>83352.87</v>
      </c>
      <c r="O43" s="129">
        <f t="shared" si="6"/>
        <v>83352.87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>
        <f t="shared" si="4"/>
        <v>0</v>
      </c>
      <c r="AF43" s="129">
        <f t="shared" si="0"/>
        <v>83352.87</v>
      </c>
      <c r="AG43" s="129">
        <f>O43*10%</f>
        <v>8335.2870000000003</v>
      </c>
      <c r="AH43" s="129">
        <f t="shared" si="7"/>
        <v>91688.156999999992</v>
      </c>
    </row>
    <row r="44" spans="1:34" ht="24" x14ac:dyDescent="0.25">
      <c r="A44" s="125">
        <f t="shared" si="2"/>
        <v>30</v>
      </c>
      <c r="B44" s="126" t="s">
        <v>54</v>
      </c>
      <c r="C44" s="126"/>
      <c r="D44" s="125" t="s">
        <v>56</v>
      </c>
      <c r="E44" s="126" t="s">
        <v>311</v>
      </c>
      <c r="F44" s="125"/>
      <c r="G44" s="130"/>
      <c r="H44" s="127" t="s">
        <v>57</v>
      </c>
      <c r="I44" s="128" t="s">
        <v>57</v>
      </c>
      <c r="J44" s="128"/>
      <c r="K44" s="128">
        <v>2.89</v>
      </c>
      <c r="L44" s="125">
        <v>1</v>
      </c>
      <c r="M44" s="125">
        <v>17697</v>
      </c>
      <c r="N44" s="129">
        <f t="shared" si="6"/>
        <v>51144.33</v>
      </c>
      <c r="O44" s="129">
        <f t="shared" si="6"/>
        <v>51144.33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>
        <f t="shared" si="4"/>
        <v>0</v>
      </c>
      <c r="AF44" s="129">
        <f t="shared" ref="AF44:AF75" si="8">O44+AE44</f>
        <v>51144.33</v>
      </c>
      <c r="AG44" s="129">
        <f>O44*10%</f>
        <v>5114.4330000000009</v>
      </c>
      <c r="AH44" s="129">
        <f t="shared" si="7"/>
        <v>56258.763000000006</v>
      </c>
    </row>
    <row r="45" spans="1:34" x14ac:dyDescent="0.25">
      <c r="A45" s="125">
        <f t="shared" si="2"/>
        <v>31</v>
      </c>
      <c r="B45" s="126" t="s">
        <v>336</v>
      </c>
      <c r="C45" s="126"/>
      <c r="D45" s="125" t="s">
        <v>56</v>
      </c>
      <c r="E45" s="126" t="s">
        <v>311</v>
      </c>
      <c r="F45" s="125"/>
      <c r="G45" s="130"/>
      <c r="H45" s="127"/>
      <c r="I45" s="128" t="s">
        <v>69</v>
      </c>
      <c r="J45" s="128"/>
      <c r="K45" s="128">
        <v>2.84</v>
      </c>
      <c r="L45" s="125">
        <v>0.5</v>
      </c>
      <c r="M45" s="125">
        <v>17697</v>
      </c>
      <c r="N45" s="129">
        <f t="shared" si="6"/>
        <v>50259.479999999996</v>
      </c>
      <c r="O45" s="129">
        <f t="shared" si="6"/>
        <v>25129.739999999998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>
        <f t="shared" si="4"/>
        <v>0</v>
      </c>
      <c r="AF45" s="129">
        <f t="shared" si="8"/>
        <v>25129.739999999998</v>
      </c>
      <c r="AG45" s="129"/>
      <c r="AH45" s="129">
        <f t="shared" si="7"/>
        <v>25129.739999999998</v>
      </c>
    </row>
    <row r="46" spans="1:34" ht="24" x14ac:dyDescent="0.25">
      <c r="A46" s="125">
        <f t="shared" si="2"/>
        <v>32</v>
      </c>
      <c r="B46" s="126" t="s">
        <v>108</v>
      </c>
      <c r="C46" s="126"/>
      <c r="D46" s="125" t="s">
        <v>56</v>
      </c>
      <c r="E46" s="126" t="s">
        <v>352</v>
      </c>
      <c r="F46" s="125"/>
      <c r="G46" s="130"/>
      <c r="H46" s="127" t="s">
        <v>71</v>
      </c>
      <c r="I46" s="128" t="s">
        <v>71</v>
      </c>
      <c r="J46" s="128"/>
      <c r="K46" s="128">
        <v>2.81</v>
      </c>
      <c r="L46" s="125">
        <v>1</v>
      </c>
      <c r="M46" s="125">
        <v>17697</v>
      </c>
      <c r="N46" s="129">
        <f t="shared" si="6"/>
        <v>49728.57</v>
      </c>
      <c r="O46" s="129">
        <f t="shared" si="6"/>
        <v>49728.57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>
        <v>1</v>
      </c>
      <c r="Z46" s="125">
        <v>30</v>
      </c>
      <c r="AA46" s="125">
        <f>17697*Z46%*Y46</f>
        <v>5309.0999999999995</v>
      </c>
      <c r="AB46" s="125"/>
      <c r="AC46" s="125"/>
      <c r="AD46" s="125"/>
      <c r="AE46" s="125">
        <f t="shared" si="4"/>
        <v>5309.0999999999995</v>
      </c>
      <c r="AF46" s="129">
        <f t="shared" si="8"/>
        <v>55037.67</v>
      </c>
      <c r="AG46" s="129">
        <f>O46*10%</f>
        <v>4972.857</v>
      </c>
      <c r="AH46" s="129">
        <f t="shared" si="1"/>
        <v>60010.527000000002</v>
      </c>
    </row>
    <row r="47" spans="1:34" ht="48" x14ac:dyDescent="0.25">
      <c r="A47" s="125">
        <f t="shared" si="2"/>
        <v>33</v>
      </c>
      <c r="B47" s="126" t="s">
        <v>110</v>
      </c>
      <c r="C47" s="155" t="s">
        <v>111</v>
      </c>
      <c r="D47" s="125" t="s">
        <v>56</v>
      </c>
      <c r="E47" s="126" t="s">
        <v>312</v>
      </c>
      <c r="F47" s="125"/>
      <c r="G47" s="130"/>
      <c r="H47" s="127" t="s">
        <v>71</v>
      </c>
      <c r="I47" s="128" t="s">
        <v>71</v>
      </c>
      <c r="J47" s="128"/>
      <c r="K47" s="128">
        <v>2.81</v>
      </c>
      <c r="L47" s="125">
        <v>1</v>
      </c>
      <c r="M47" s="125">
        <v>17697</v>
      </c>
      <c r="N47" s="129">
        <f t="shared" si="6"/>
        <v>49728.57</v>
      </c>
      <c r="O47" s="129">
        <f t="shared" si="6"/>
        <v>49728.57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>
        <f t="shared" si="4"/>
        <v>0</v>
      </c>
      <c r="AF47" s="129">
        <f t="shared" si="8"/>
        <v>49728.57</v>
      </c>
      <c r="AG47" s="129">
        <f>O47*10%</f>
        <v>4972.857</v>
      </c>
      <c r="AH47" s="129">
        <f t="shared" si="1"/>
        <v>54701.426999999996</v>
      </c>
    </row>
    <row r="48" spans="1:34" ht="48" x14ac:dyDescent="0.25">
      <c r="A48" s="125">
        <f t="shared" si="2"/>
        <v>34</v>
      </c>
      <c r="B48" s="126" t="s">
        <v>84</v>
      </c>
      <c r="C48" s="155" t="s">
        <v>111</v>
      </c>
      <c r="D48" s="125" t="s">
        <v>56</v>
      </c>
      <c r="E48" s="126" t="s">
        <v>312</v>
      </c>
      <c r="F48" s="125"/>
      <c r="G48" s="125">
        <v>14</v>
      </c>
      <c r="H48" s="127"/>
      <c r="I48" s="128"/>
      <c r="J48" s="128" t="s">
        <v>40</v>
      </c>
      <c r="K48" s="128">
        <v>3.29</v>
      </c>
      <c r="L48" s="125">
        <v>0.5</v>
      </c>
      <c r="M48" s="125">
        <v>17697</v>
      </c>
      <c r="N48" s="129">
        <f t="shared" si="6"/>
        <v>58223.13</v>
      </c>
      <c r="O48" s="129">
        <f t="shared" si="6"/>
        <v>29111.564999999999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>
        <f t="shared" si="4"/>
        <v>0</v>
      </c>
      <c r="AF48" s="129">
        <f t="shared" si="8"/>
        <v>29111.564999999999</v>
      </c>
      <c r="AG48" s="129"/>
      <c r="AH48" s="129">
        <f t="shared" si="1"/>
        <v>29111.564999999999</v>
      </c>
    </row>
    <row r="49" spans="1:34" ht="48" x14ac:dyDescent="0.25">
      <c r="A49" s="125">
        <f t="shared" si="2"/>
        <v>35</v>
      </c>
      <c r="B49" s="126" t="s">
        <v>113</v>
      </c>
      <c r="C49" s="155" t="s">
        <v>114</v>
      </c>
      <c r="D49" s="125" t="s">
        <v>56</v>
      </c>
      <c r="E49" s="126" t="s">
        <v>313</v>
      </c>
      <c r="F49" s="125"/>
      <c r="G49" s="130"/>
      <c r="H49" s="127" t="s">
        <v>115</v>
      </c>
      <c r="I49" s="128" t="s">
        <v>115</v>
      </c>
      <c r="J49" s="128"/>
      <c r="K49" s="128">
        <v>2.92</v>
      </c>
      <c r="L49" s="125">
        <v>1</v>
      </c>
      <c r="M49" s="125">
        <v>17697</v>
      </c>
      <c r="N49" s="129">
        <f t="shared" si="6"/>
        <v>51675.24</v>
      </c>
      <c r="O49" s="129">
        <f t="shared" si="6"/>
        <v>51675.24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>
        <f t="shared" si="4"/>
        <v>0</v>
      </c>
      <c r="AF49" s="129">
        <f t="shared" si="8"/>
        <v>51675.24</v>
      </c>
      <c r="AG49" s="129">
        <f>O49*10%</f>
        <v>5167.5240000000003</v>
      </c>
      <c r="AH49" s="129">
        <f>AF49+AG49</f>
        <v>56842.763999999996</v>
      </c>
    </row>
    <row r="50" spans="1:34" x14ac:dyDescent="0.25">
      <c r="A50" s="125">
        <f t="shared" si="2"/>
        <v>36</v>
      </c>
      <c r="B50" s="126" t="s">
        <v>117</v>
      </c>
      <c r="C50" s="155"/>
      <c r="D50" s="125" t="s">
        <v>56</v>
      </c>
      <c r="E50" s="126" t="s">
        <v>314</v>
      </c>
      <c r="F50" s="125"/>
      <c r="G50" s="130"/>
      <c r="H50" s="127" t="s">
        <v>115</v>
      </c>
      <c r="I50" s="128" t="s">
        <v>69</v>
      </c>
      <c r="J50" s="128"/>
      <c r="K50" s="128">
        <v>2.84</v>
      </c>
      <c r="L50" s="125">
        <v>1</v>
      </c>
      <c r="M50" s="125">
        <v>17697</v>
      </c>
      <c r="N50" s="129">
        <f t="shared" si="6"/>
        <v>50259.479999999996</v>
      </c>
      <c r="O50" s="129">
        <f t="shared" si="6"/>
        <v>50259.479999999996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>
        <f t="shared" si="4"/>
        <v>0</v>
      </c>
      <c r="AF50" s="129">
        <f t="shared" si="8"/>
        <v>50259.479999999996</v>
      </c>
      <c r="AG50" s="129">
        <f>O50*10%</f>
        <v>5025.9480000000003</v>
      </c>
      <c r="AH50" s="129">
        <f>AF50+AG50</f>
        <v>55285.428</v>
      </c>
    </row>
    <row r="51" spans="1:34" x14ac:dyDescent="0.25">
      <c r="A51" s="125">
        <f t="shared" si="2"/>
        <v>37</v>
      </c>
      <c r="B51" s="126" t="s">
        <v>118</v>
      </c>
      <c r="C51" s="155"/>
      <c r="D51" s="125" t="s">
        <v>56</v>
      </c>
      <c r="E51" s="126" t="s">
        <v>314</v>
      </c>
      <c r="F51" s="125"/>
      <c r="G51" s="130"/>
      <c r="H51" s="127" t="s">
        <v>115</v>
      </c>
      <c r="I51" s="128" t="s">
        <v>69</v>
      </c>
      <c r="J51" s="128"/>
      <c r="K51" s="128">
        <v>2.84</v>
      </c>
      <c r="L51" s="125">
        <v>0.5</v>
      </c>
      <c r="M51" s="125">
        <v>17697</v>
      </c>
      <c r="N51" s="129">
        <f t="shared" si="6"/>
        <v>50259.479999999996</v>
      </c>
      <c r="O51" s="129">
        <f t="shared" si="6"/>
        <v>25129.739999999998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>
        <f t="shared" si="4"/>
        <v>0</v>
      </c>
      <c r="AF51" s="129">
        <f t="shared" si="8"/>
        <v>25129.739999999998</v>
      </c>
      <c r="AG51" s="129"/>
      <c r="AH51" s="129">
        <f>AF51+AG51</f>
        <v>25129.739999999998</v>
      </c>
    </row>
    <row r="52" spans="1:34" ht="24" x14ac:dyDescent="0.25">
      <c r="A52" s="125">
        <f t="shared" si="2"/>
        <v>38</v>
      </c>
      <c r="B52" s="126" t="s">
        <v>120</v>
      </c>
      <c r="C52" s="155" t="s">
        <v>121</v>
      </c>
      <c r="D52" s="125" t="s">
        <v>39</v>
      </c>
      <c r="E52" s="126" t="s">
        <v>315</v>
      </c>
      <c r="F52" s="125"/>
      <c r="G52" s="125">
        <v>14</v>
      </c>
      <c r="H52" s="127"/>
      <c r="I52" s="128"/>
      <c r="J52" s="128" t="s">
        <v>40</v>
      </c>
      <c r="K52" s="128">
        <v>3.01</v>
      </c>
      <c r="L52" s="125">
        <v>1</v>
      </c>
      <c r="M52" s="125">
        <v>17697</v>
      </c>
      <c r="N52" s="129">
        <f t="shared" si="6"/>
        <v>53267.969999999994</v>
      </c>
      <c r="O52" s="129">
        <f t="shared" si="6"/>
        <v>53267.969999999994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>
        <f t="shared" si="4"/>
        <v>0</v>
      </c>
      <c r="AF52" s="129">
        <f t="shared" si="8"/>
        <v>53267.969999999994</v>
      </c>
      <c r="AG52" s="129">
        <f>O52*10%</f>
        <v>5326.7969999999996</v>
      </c>
      <c r="AH52" s="129">
        <f t="shared" si="1"/>
        <v>58594.766999999993</v>
      </c>
    </row>
    <row r="53" spans="1:34" ht="24" x14ac:dyDescent="0.25">
      <c r="A53" s="125">
        <f t="shared" si="2"/>
        <v>39</v>
      </c>
      <c r="B53" s="126" t="s">
        <v>37</v>
      </c>
      <c r="C53" s="155" t="s">
        <v>121</v>
      </c>
      <c r="D53" s="125" t="s">
        <v>39</v>
      </c>
      <c r="E53" s="126" t="s">
        <v>315</v>
      </c>
      <c r="F53" s="125"/>
      <c r="G53" s="125">
        <v>14</v>
      </c>
      <c r="H53" s="127"/>
      <c r="I53" s="128"/>
      <c r="J53" s="128" t="s">
        <v>40</v>
      </c>
      <c r="K53" s="128">
        <v>3.01</v>
      </c>
      <c r="L53" s="125">
        <v>0.5</v>
      </c>
      <c r="M53" s="125">
        <v>17697</v>
      </c>
      <c r="N53" s="129">
        <f t="shared" si="6"/>
        <v>53267.969999999994</v>
      </c>
      <c r="O53" s="129">
        <f t="shared" si="6"/>
        <v>26633.984999999997</v>
      </c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>
        <f t="shared" si="4"/>
        <v>0</v>
      </c>
      <c r="AF53" s="129">
        <f t="shared" si="8"/>
        <v>26633.984999999997</v>
      </c>
      <c r="AG53" s="129">
        <v>0</v>
      </c>
      <c r="AH53" s="129">
        <f t="shared" si="1"/>
        <v>26633.984999999997</v>
      </c>
    </row>
    <row r="54" spans="1:34" x14ac:dyDescent="0.25">
      <c r="A54" s="125">
        <f t="shared" si="2"/>
        <v>40</v>
      </c>
      <c r="B54" s="126" t="s">
        <v>122</v>
      </c>
      <c r="C54" s="126" t="s">
        <v>123</v>
      </c>
      <c r="D54" s="125" t="s">
        <v>56</v>
      </c>
      <c r="E54" s="126" t="s">
        <v>298</v>
      </c>
      <c r="F54" s="125" t="s">
        <v>124</v>
      </c>
      <c r="G54" s="156"/>
      <c r="H54" s="127" t="s">
        <v>115</v>
      </c>
      <c r="I54" s="128" t="s">
        <v>115</v>
      </c>
      <c r="J54" s="128"/>
      <c r="K54" s="128">
        <v>2.92</v>
      </c>
      <c r="L54" s="125">
        <v>1</v>
      </c>
      <c r="M54" s="125">
        <v>17697</v>
      </c>
      <c r="N54" s="129">
        <f t="shared" si="6"/>
        <v>51675.24</v>
      </c>
      <c r="O54" s="129">
        <f t="shared" si="6"/>
        <v>51675.24</v>
      </c>
      <c r="P54" s="125"/>
      <c r="Q54" s="125"/>
      <c r="R54" s="125"/>
      <c r="S54" s="125">
        <v>1</v>
      </c>
      <c r="T54" s="125">
        <v>35</v>
      </c>
      <c r="U54" s="125">
        <f>17697*35%</f>
        <v>6193.95</v>
      </c>
      <c r="V54" s="125"/>
      <c r="W54" s="125"/>
      <c r="X54" s="125"/>
      <c r="Y54" s="125"/>
      <c r="Z54" s="125"/>
      <c r="AA54" s="125"/>
      <c r="AB54" s="125"/>
      <c r="AC54" s="125"/>
      <c r="AD54" s="125"/>
      <c r="AE54" s="125">
        <f t="shared" si="4"/>
        <v>6193.95</v>
      </c>
      <c r="AF54" s="129">
        <f t="shared" si="8"/>
        <v>57869.189999999995</v>
      </c>
      <c r="AG54" s="129">
        <f>O54*10%</f>
        <v>5167.5240000000003</v>
      </c>
      <c r="AH54" s="129">
        <f t="shared" si="1"/>
        <v>63036.713999999993</v>
      </c>
    </row>
    <row r="55" spans="1:34" ht="24" x14ac:dyDescent="0.25">
      <c r="A55" s="125">
        <f t="shared" si="2"/>
        <v>41</v>
      </c>
      <c r="B55" s="126" t="s">
        <v>73</v>
      </c>
      <c r="C55" s="126"/>
      <c r="D55" s="125" t="s">
        <v>56</v>
      </c>
      <c r="E55" s="131" t="s">
        <v>304</v>
      </c>
      <c r="F55" s="125"/>
      <c r="G55" s="130"/>
      <c r="H55" s="127" t="s">
        <v>71</v>
      </c>
      <c r="I55" s="128" t="s">
        <v>71</v>
      </c>
      <c r="J55" s="128"/>
      <c r="K55" s="128">
        <v>2.81</v>
      </c>
      <c r="L55" s="125">
        <v>0.5</v>
      </c>
      <c r="M55" s="125">
        <v>17697</v>
      </c>
      <c r="N55" s="129">
        <f t="shared" ref="N55:O87" si="9">K55*M55</f>
        <v>49728.57</v>
      </c>
      <c r="O55" s="129">
        <f t="shared" si="9"/>
        <v>24864.285</v>
      </c>
      <c r="P55" s="125"/>
      <c r="Q55" s="125"/>
      <c r="R55" s="125"/>
      <c r="S55" s="125"/>
      <c r="T55" s="125"/>
      <c r="U55" s="125"/>
      <c r="V55" s="125"/>
      <c r="W55" s="125"/>
      <c r="X55" s="125"/>
      <c r="Y55" s="125">
        <v>0.5</v>
      </c>
      <c r="Z55" s="125">
        <v>20</v>
      </c>
      <c r="AA55" s="125">
        <f>17697*Z55%*Y55</f>
        <v>1769.7</v>
      </c>
      <c r="AB55" s="125"/>
      <c r="AC55" s="125"/>
      <c r="AD55" s="125"/>
      <c r="AE55" s="125">
        <f t="shared" si="4"/>
        <v>1769.7</v>
      </c>
      <c r="AF55" s="129">
        <f t="shared" si="8"/>
        <v>26633.985000000001</v>
      </c>
      <c r="AG55" s="129"/>
      <c r="AH55" s="129">
        <f t="shared" si="1"/>
        <v>26633.985000000001</v>
      </c>
    </row>
    <row r="56" spans="1:34" ht="24" x14ac:dyDescent="0.25">
      <c r="A56" s="125">
        <f t="shared" si="2"/>
        <v>42</v>
      </c>
      <c r="B56" s="126" t="s">
        <v>169</v>
      </c>
      <c r="C56" s="126" t="s">
        <v>348</v>
      </c>
      <c r="D56" s="125" t="s">
        <v>56</v>
      </c>
      <c r="E56" s="131" t="s">
        <v>296</v>
      </c>
      <c r="F56" s="125"/>
      <c r="G56" s="130"/>
      <c r="H56" s="127"/>
      <c r="I56" s="128"/>
      <c r="J56" s="128" t="s">
        <v>40</v>
      </c>
      <c r="K56" s="128">
        <v>3.12</v>
      </c>
      <c r="L56" s="125">
        <v>1</v>
      </c>
      <c r="M56" s="125">
        <v>17697</v>
      </c>
      <c r="N56" s="129">
        <f t="shared" si="9"/>
        <v>55214.64</v>
      </c>
      <c r="O56" s="129">
        <f t="shared" si="9"/>
        <v>55214.64</v>
      </c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>
        <f t="shared" si="4"/>
        <v>0</v>
      </c>
      <c r="AF56" s="129">
        <f t="shared" si="8"/>
        <v>55214.64</v>
      </c>
      <c r="AG56" s="129">
        <f>O56*10%</f>
        <v>5521.4639999999999</v>
      </c>
      <c r="AH56" s="129">
        <f t="shared" si="1"/>
        <v>60736.103999999999</v>
      </c>
    </row>
    <row r="57" spans="1:34" ht="36" x14ac:dyDescent="0.25">
      <c r="A57" s="125">
        <f t="shared" si="2"/>
        <v>43</v>
      </c>
      <c r="B57" s="126" t="s">
        <v>126</v>
      </c>
      <c r="C57" s="155" t="s">
        <v>127</v>
      </c>
      <c r="D57" s="125" t="s">
        <v>56</v>
      </c>
      <c r="E57" s="126" t="s">
        <v>230</v>
      </c>
      <c r="F57" s="125"/>
      <c r="G57" s="130"/>
      <c r="H57" s="127" t="s">
        <v>57</v>
      </c>
      <c r="I57" s="128" t="s">
        <v>57</v>
      </c>
      <c r="J57" s="128"/>
      <c r="K57" s="128">
        <v>2.89</v>
      </c>
      <c r="L57" s="125">
        <v>1</v>
      </c>
      <c r="M57" s="125">
        <v>17697</v>
      </c>
      <c r="N57" s="129">
        <f t="shared" si="9"/>
        <v>51144.33</v>
      </c>
      <c r="O57" s="129">
        <f t="shared" si="9"/>
        <v>51144.33</v>
      </c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>
        <f t="shared" si="4"/>
        <v>0</v>
      </c>
      <c r="AF57" s="129">
        <f t="shared" si="8"/>
        <v>51144.33</v>
      </c>
      <c r="AG57" s="129">
        <f>O57*10%</f>
        <v>5114.4330000000009</v>
      </c>
      <c r="AH57" s="129">
        <f t="shared" si="1"/>
        <v>56258.763000000006</v>
      </c>
    </row>
    <row r="58" spans="1:34" ht="24" x14ac:dyDescent="0.25">
      <c r="A58" s="125">
        <f t="shared" si="2"/>
        <v>44</v>
      </c>
      <c r="B58" s="126" t="s">
        <v>129</v>
      </c>
      <c r="C58" s="155" t="s">
        <v>130</v>
      </c>
      <c r="D58" s="125" t="s">
        <v>56</v>
      </c>
      <c r="E58" s="126" t="s">
        <v>316</v>
      </c>
      <c r="F58" s="125"/>
      <c r="G58" s="132"/>
      <c r="H58" s="127" t="s">
        <v>115</v>
      </c>
      <c r="I58" s="128" t="s">
        <v>115</v>
      </c>
      <c r="J58" s="128"/>
      <c r="K58" s="128">
        <v>2.92</v>
      </c>
      <c r="L58" s="125">
        <v>1</v>
      </c>
      <c r="M58" s="125">
        <v>17697</v>
      </c>
      <c r="N58" s="129">
        <f t="shared" si="9"/>
        <v>51675.24</v>
      </c>
      <c r="O58" s="129">
        <f t="shared" si="9"/>
        <v>51675.24</v>
      </c>
      <c r="P58" s="125"/>
      <c r="Q58" s="125"/>
      <c r="R58" s="125"/>
      <c r="S58" s="125"/>
      <c r="T58" s="125"/>
      <c r="U58" s="125"/>
      <c r="V58" s="125"/>
      <c r="W58" s="125"/>
      <c r="X58" s="125"/>
      <c r="Y58" s="125">
        <v>1</v>
      </c>
      <c r="Z58" s="125">
        <v>30</v>
      </c>
      <c r="AA58" s="125">
        <v>5309</v>
      </c>
      <c r="AB58" s="125"/>
      <c r="AC58" s="125"/>
      <c r="AD58" s="125"/>
      <c r="AE58" s="125">
        <f t="shared" si="4"/>
        <v>5309</v>
      </c>
      <c r="AF58" s="129">
        <f t="shared" si="8"/>
        <v>56984.24</v>
      </c>
      <c r="AG58" s="129">
        <f>O58*10%</f>
        <v>5167.5240000000003</v>
      </c>
      <c r="AH58" s="129">
        <f t="shared" si="1"/>
        <v>62151.763999999996</v>
      </c>
    </row>
    <row r="59" spans="1:34" x14ac:dyDescent="0.25">
      <c r="A59" s="125">
        <f t="shared" si="2"/>
        <v>45</v>
      </c>
      <c r="B59" s="126" t="s">
        <v>76</v>
      </c>
      <c r="C59" s="126" t="s">
        <v>133</v>
      </c>
      <c r="D59" s="125" t="s">
        <v>56</v>
      </c>
      <c r="E59" s="126" t="s">
        <v>317</v>
      </c>
      <c r="F59" s="125"/>
      <c r="G59" s="156"/>
      <c r="H59" s="127" t="s">
        <v>71</v>
      </c>
      <c r="I59" s="128" t="s">
        <v>71</v>
      </c>
      <c r="J59" s="128"/>
      <c r="K59" s="128">
        <v>2.81</v>
      </c>
      <c r="L59" s="125">
        <v>0.25</v>
      </c>
      <c r="M59" s="125">
        <v>17697</v>
      </c>
      <c r="N59" s="129">
        <f t="shared" si="9"/>
        <v>49728.57</v>
      </c>
      <c r="O59" s="129">
        <f t="shared" si="9"/>
        <v>12432.1425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>
        <f t="shared" si="4"/>
        <v>0</v>
      </c>
      <c r="AF59" s="129">
        <f t="shared" si="8"/>
        <v>12432.1425</v>
      </c>
      <c r="AG59" s="129">
        <f>O59*10%</f>
        <v>1243.21425</v>
      </c>
      <c r="AH59" s="129">
        <f>AF59+AG59</f>
        <v>13675.356749999999</v>
      </c>
    </row>
    <row r="60" spans="1:34" ht="48" x14ac:dyDescent="0.25">
      <c r="A60" s="125">
        <f t="shared" si="2"/>
        <v>46</v>
      </c>
      <c r="B60" s="126" t="s">
        <v>135</v>
      </c>
      <c r="C60" s="155" t="s">
        <v>136</v>
      </c>
      <c r="D60" s="125" t="s">
        <v>39</v>
      </c>
      <c r="E60" s="126" t="s">
        <v>318</v>
      </c>
      <c r="F60" s="125"/>
      <c r="G60" s="125">
        <v>10</v>
      </c>
      <c r="H60" s="127"/>
      <c r="I60" s="128"/>
      <c r="J60" s="128" t="s">
        <v>81</v>
      </c>
      <c r="K60" s="128">
        <v>4.43</v>
      </c>
      <c r="L60" s="125">
        <v>1</v>
      </c>
      <c r="M60" s="125">
        <v>17697</v>
      </c>
      <c r="N60" s="129">
        <f t="shared" si="9"/>
        <v>78397.709999999992</v>
      </c>
      <c r="O60" s="129">
        <f t="shared" si="9"/>
        <v>78397.709999999992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>
        <f t="shared" si="4"/>
        <v>0</v>
      </c>
      <c r="AF60" s="129">
        <f t="shared" si="8"/>
        <v>78397.709999999992</v>
      </c>
      <c r="AG60" s="129">
        <f>O60*10%</f>
        <v>7839.7709999999997</v>
      </c>
      <c r="AH60" s="129">
        <f t="shared" si="1"/>
        <v>86237.480999999985</v>
      </c>
    </row>
    <row r="61" spans="1:34" ht="48" x14ac:dyDescent="0.25">
      <c r="A61" s="125">
        <f t="shared" si="2"/>
        <v>47</v>
      </c>
      <c r="B61" s="126" t="s">
        <v>86</v>
      </c>
      <c r="C61" s="155" t="s">
        <v>136</v>
      </c>
      <c r="D61" s="125" t="s">
        <v>39</v>
      </c>
      <c r="E61" s="157" t="s">
        <v>337</v>
      </c>
      <c r="F61" s="125"/>
      <c r="G61" s="125">
        <v>10</v>
      </c>
      <c r="H61" s="127"/>
      <c r="I61" s="128"/>
      <c r="J61" s="128" t="s">
        <v>75</v>
      </c>
      <c r="K61" s="128">
        <v>3.94</v>
      </c>
      <c r="L61" s="125">
        <v>0.5</v>
      </c>
      <c r="M61" s="125">
        <v>17697</v>
      </c>
      <c r="N61" s="129">
        <f t="shared" si="9"/>
        <v>69726.179999999993</v>
      </c>
      <c r="O61" s="129">
        <f t="shared" si="9"/>
        <v>34863.089999999997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>
        <f t="shared" si="4"/>
        <v>0</v>
      </c>
      <c r="AF61" s="129">
        <f t="shared" si="8"/>
        <v>34863.089999999997</v>
      </c>
      <c r="AG61" s="129"/>
      <c r="AH61" s="129">
        <f t="shared" si="1"/>
        <v>34863.089999999997</v>
      </c>
    </row>
    <row r="62" spans="1:34" ht="36" x14ac:dyDescent="0.25">
      <c r="A62" s="125">
        <f t="shared" si="2"/>
        <v>48</v>
      </c>
      <c r="B62" s="126" t="s">
        <v>139</v>
      </c>
      <c r="C62" s="155" t="s">
        <v>140</v>
      </c>
      <c r="D62" s="125" t="s">
        <v>56</v>
      </c>
      <c r="E62" s="131" t="s">
        <v>319</v>
      </c>
      <c r="F62" s="125"/>
      <c r="G62" s="156"/>
      <c r="H62" s="127" t="s">
        <v>141</v>
      </c>
      <c r="I62" s="128" t="s">
        <v>141</v>
      </c>
      <c r="J62" s="128"/>
      <c r="K62" s="128">
        <v>2.77</v>
      </c>
      <c r="L62" s="125">
        <v>1</v>
      </c>
      <c r="M62" s="125">
        <v>17697</v>
      </c>
      <c r="N62" s="129">
        <f t="shared" si="9"/>
        <v>49020.69</v>
      </c>
      <c r="O62" s="129">
        <f t="shared" si="9"/>
        <v>49020.69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>
        <f t="shared" si="4"/>
        <v>0</v>
      </c>
      <c r="AF62" s="129">
        <f t="shared" si="8"/>
        <v>49020.69</v>
      </c>
      <c r="AG62" s="129">
        <f>O62*10%</f>
        <v>4902.0690000000004</v>
      </c>
      <c r="AH62" s="129">
        <f t="shared" si="1"/>
        <v>53922.759000000005</v>
      </c>
    </row>
    <row r="63" spans="1:34" ht="36" x14ac:dyDescent="0.25">
      <c r="A63" s="125">
        <f t="shared" si="2"/>
        <v>49</v>
      </c>
      <c r="B63" s="126" t="s">
        <v>143</v>
      </c>
      <c r="C63" s="155" t="s">
        <v>144</v>
      </c>
      <c r="D63" s="125" t="s">
        <v>56</v>
      </c>
      <c r="E63" s="131" t="s">
        <v>320</v>
      </c>
      <c r="F63" s="125"/>
      <c r="G63" s="156"/>
      <c r="H63" s="127"/>
      <c r="I63" s="128"/>
      <c r="J63" s="128" t="s">
        <v>40</v>
      </c>
      <c r="K63" s="128">
        <v>3.04</v>
      </c>
      <c r="L63" s="125">
        <v>1</v>
      </c>
      <c r="M63" s="125">
        <v>17697</v>
      </c>
      <c r="N63" s="129">
        <f t="shared" si="9"/>
        <v>53798.879999999997</v>
      </c>
      <c r="O63" s="129">
        <f t="shared" si="9"/>
        <v>53798.879999999997</v>
      </c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>
        <f t="shared" si="4"/>
        <v>0</v>
      </c>
      <c r="AF63" s="129">
        <f t="shared" si="8"/>
        <v>53798.879999999997</v>
      </c>
      <c r="AG63" s="129">
        <f>O63*10%</f>
        <v>5379.8879999999999</v>
      </c>
      <c r="AH63" s="129">
        <f>AF63+AG63</f>
        <v>59178.767999999996</v>
      </c>
    </row>
    <row r="64" spans="1:34" ht="36" x14ac:dyDescent="0.25">
      <c r="A64" s="125">
        <f t="shared" si="2"/>
        <v>50</v>
      </c>
      <c r="B64" s="126" t="s">
        <v>86</v>
      </c>
      <c r="C64" s="155" t="s">
        <v>144</v>
      </c>
      <c r="D64" s="125" t="s">
        <v>56</v>
      </c>
      <c r="E64" s="126" t="s">
        <v>338</v>
      </c>
      <c r="F64" s="125"/>
      <c r="G64" s="125">
        <v>13</v>
      </c>
      <c r="H64" s="127"/>
      <c r="I64" s="128"/>
      <c r="J64" s="128" t="s">
        <v>207</v>
      </c>
      <c r="K64" s="125">
        <v>3.32</v>
      </c>
      <c r="L64" s="125">
        <v>0.5</v>
      </c>
      <c r="M64" s="125">
        <v>17697</v>
      </c>
      <c r="N64" s="129">
        <f t="shared" si="9"/>
        <v>58754.039999999994</v>
      </c>
      <c r="O64" s="129">
        <f t="shared" si="9"/>
        <v>29377.019999999997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>
        <f t="shared" si="4"/>
        <v>0</v>
      </c>
      <c r="AF64" s="129">
        <f t="shared" si="8"/>
        <v>29377.019999999997</v>
      </c>
      <c r="AG64" s="129"/>
      <c r="AH64" s="129">
        <f t="shared" ref="AH64" si="10">AF64+AG64</f>
        <v>29377.019999999997</v>
      </c>
    </row>
    <row r="65" spans="1:34" ht="36" x14ac:dyDescent="0.25">
      <c r="A65" s="125">
        <f t="shared" si="2"/>
        <v>51</v>
      </c>
      <c r="B65" s="133" t="s">
        <v>146</v>
      </c>
      <c r="C65" s="158" t="s">
        <v>147</v>
      </c>
      <c r="D65" s="128" t="s">
        <v>39</v>
      </c>
      <c r="E65" s="133" t="s">
        <v>297</v>
      </c>
      <c r="F65" s="128" t="s">
        <v>148</v>
      </c>
      <c r="G65" s="128">
        <v>10</v>
      </c>
      <c r="H65" s="128"/>
      <c r="I65" s="128"/>
      <c r="J65" s="128" t="s">
        <v>353</v>
      </c>
      <c r="K65" s="128">
        <v>4.28</v>
      </c>
      <c r="L65" s="128">
        <v>1</v>
      </c>
      <c r="M65" s="128">
        <v>17697</v>
      </c>
      <c r="N65" s="134">
        <f>K65*M65</f>
        <v>75743.16</v>
      </c>
      <c r="O65" s="134">
        <f>L65*N65*1.25</f>
        <v>94678.950000000012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5">
        <f t="shared" si="4"/>
        <v>0</v>
      </c>
      <c r="AF65" s="129">
        <f t="shared" si="8"/>
        <v>94678.950000000012</v>
      </c>
      <c r="AG65" s="134">
        <f>AF65*10%</f>
        <v>9467.8950000000023</v>
      </c>
      <c r="AH65" s="134">
        <f>AF65+AG65</f>
        <v>104146.84500000002</v>
      </c>
    </row>
    <row r="66" spans="1:34" ht="36" x14ac:dyDescent="0.25">
      <c r="A66" s="125">
        <f t="shared" si="2"/>
        <v>52</v>
      </c>
      <c r="B66" s="126" t="s">
        <v>42</v>
      </c>
      <c r="C66" s="155" t="s">
        <v>151</v>
      </c>
      <c r="D66" s="125" t="s">
        <v>56</v>
      </c>
      <c r="E66" s="126" t="s">
        <v>297</v>
      </c>
      <c r="F66" s="125"/>
      <c r="G66" s="125">
        <v>14</v>
      </c>
      <c r="H66" s="127"/>
      <c r="I66" s="128"/>
      <c r="J66" s="128" t="s">
        <v>40</v>
      </c>
      <c r="K66" s="128">
        <v>3.19</v>
      </c>
      <c r="L66" s="125">
        <v>1</v>
      </c>
      <c r="M66" s="125">
        <v>17697</v>
      </c>
      <c r="N66" s="129">
        <f t="shared" si="9"/>
        <v>56453.43</v>
      </c>
      <c r="O66" s="129">
        <f t="shared" si="9"/>
        <v>56453.43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>
        <v>1</v>
      </c>
      <c r="AC66" s="125">
        <v>50</v>
      </c>
      <c r="AD66" s="125">
        <v>28226</v>
      </c>
      <c r="AE66" s="125">
        <f t="shared" si="4"/>
        <v>28226</v>
      </c>
      <c r="AF66" s="129">
        <f t="shared" si="8"/>
        <v>84679.43</v>
      </c>
      <c r="AG66" s="129">
        <f>O66*10%</f>
        <v>5645.3430000000008</v>
      </c>
      <c r="AH66" s="129">
        <f t="shared" si="1"/>
        <v>90324.772999999986</v>
      </c>
    </row>
    <row r="67" spans="1:34" ht="24" x14ac:dyDescent="0.25">
      <c r="A67" s="125">
        <f t="shared" si="2"/>
        <v>53</v>
      </c>
      <c r="B67" s="126" t="s">
        <v>161</v>
      </c>
      <c r="C67" s="155" t="s">
        <v>162</v>
      </c>
      <c r="D67" s="125" t="s">
        <v>39</v>
      </c>
      <c r="E67" s="126" t="s">
        <v>321</v>
      </c>
      <c r="F67" s="125"/>
      <c r="G67" s="125">
        <v>10</v>
      </c>
      <c r="H67" s="127"/>
      <c r="I67" s="128"/>
      <c r="J67" s="128" t="s">
        <v>163</v>
      </c>
      <c r="K67" s="128">
        <v>4.6100000000000003</v>
      </c>
      <c r="L67" s="125">
        <v>1</v>
      </c>
      <c r="M67" s="125">
        <v>17697</v>
      </c>
      <c r="N67" s="129">
        <f t="shared" si="9"/>
        <v>81583.170000000013</v>
      </c>
      <c r="O67" s="129">
        <f t="shared" si="9"/>
        <v>81583.170000000013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>
        <f t="shared" si="4"/>
        <v>0</v>
      </c>
      <c r="AF67" s="129">
        <f t="shared" si="8"/>
        <v>81583.170000000013</v>
      </c>
      <c r="AG67" s="129">
        <f>O67*10%</f>
        <v>8158.3170000000018</v>
      </c>
      <c r="AH67" s="129">
        <f t="shared" si="1"/>
        <v>89741.487000000008</v>
      </c>
    </row>
    <row r="68" spans="1:34" ht="24" x14ac:dyDescent="0.25">
      <c r="A68" s="125">
        <f t="shared" si="2"/>
        <v>54</v>
      </c>
      <c r="B68" s="126" t="s">
        <v>164</v>
      </c>
      <c r="C68" s="155" t="s">
        <v>165</v>
      </c>
      <c r="D68" s="125" t="s">
        <v>39</v>
      </c>
      <c r="E68" s="159" t="s">
        <v>322</v>
      </c>
      <c r="F68" s="125"/>
      <c r="G68" s="125">
        <v>10</v>
      </c>
      <c r="H68" s="127"/>
      <c r="I68" s="128"/>
      <c r="J68" s="128" t="s">
        <v>75</v>
      </c>
      <c r="K68" s="128">
        <v>4.1900000000000004</v>
      </c>
      <c r="L68" s="125">
        <v>1</v>
      </c>
      <c r="M68" s="125">
        <v>17697</v>
      </c>
      <c r="N68" s="129">
        <f t="shared" si="9"/>
        <v>74150.430000000008</v>
      </c>
      <c r="O68" s="129">
        <f>L68*N68*1.25</f>
        <v>92688.037500000006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>
        <f t="shared" si="4"/>
        <v>0</v>
      </c>
      <c r="AF68" s="129">
        <f t="shared" si="8"/>
        <v>92688.037500000006</v>
      </c>
      <c r="AG68" s="129">
        <f>AF68*10%</f>
        <v>9268.8037500000009</v>
      </c>
      <c r="AH68" s="129">
        <f t="shared" si="1"/>
        <v>101956.84125000001</v>
      </c>
    </row>
    <row r="69" spans="1:34" ht="24" x14ac:dyDescent="0.25">
      <c r="A69" s="125">
        <f t="shared" si="2"/>
        <v>55</v>
      </c>
      <c r="B69" s="126" t="s">
        <v>88</v>
      </c>
      <c r="C69" s="126"/>
      <c r="D69" s="125" t="s">
        <v>56</v>
      </c>
      <c r="E69" s="126" t="s">
        <v>339</v>
      </c>
      <c r="F69" s="125"/>
      <c r="G69" s="125">
        <v>14</v>
      </c>
      <c r="H69" s="127"/>
      <c r="I69" s="128"/>
      <c r="J69" s="128" t="s">
        <v>40</v>
      </c>
      <c r="K69" s="128">
        <v>3.04</v>
      </c>
      <c r="L69" s="125">
        <v>0.5</v>
      </c>
      <c r="M69" s="125">
        <v>17697</v>
      </c>
      <c r="N69" s="129">
        <f t="shared" si="9"/>
        <v>53798.879999999997</v>
      </c>
      <c r="O69" s="129">
        <f t="shared" si="9"/>
        <v>26899.439999999999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25">
        <v>0.5</v>
      </c>
      <c r="Z69" s="125">
        <v>30</v>
      </c>
      <c r="AA69" s="125">
        <v>2655</v>
      </c>
      <c r="AB69" s="125"/>
      <c r="AC69" s="125"/>
      <c r="AD69" s="125"/>
      <c r="AE69" s="125">
        <f t="shared" si="4"/>
        <v>2655</v>
      </c>
      <c r="AF69" s="129">
        <f t="shared" si="8"/>
        <v>29554.44</v>
      </c>
      <c r="AG69" s="129"/>
      <c r="AH69" s="129">
        <f t="shared" si="1"/>
        <v>29554.44</v>
      </c>
    </row>
    <row r="70" spans="1:34" x14ac:dyDescent="0.25">
      <c r="A70" s="125">
        <f t="shared" si="2"/>
        <v>56</v>
      </c>
      <c r="B70" s="135" t="s">
        <v>89</v>
      </c>
      <c r="C70" s="136"/>
      <c r="D70" s="128" t="s">
        <v>56</v>
      </c>
      <c r="E70" s="133" t="s">
        <v>305</v>
      </c>
      <c r="F70" s="128"/>
      <c r="G70" s="137"/>
      <c r="H70" s="128" t="s">
        <v>71</v>
      </c>
      <c r="I70" s="128" t="s">
        <v>71</v>
      </c>
      <c r="J70" s="128"/>
      <c r="K70" s="128">
        <v>2.81</v>
      </c>
      <c r="L70" s="128">
        <v>1</v>
      </c>
      <c r="M70" s="128">
        <v>17697</v>
      </c>
      <c r="N70" s="134">
        <f>K70*M70</f>
        <v>49728.57</v>
      </c>
      <c r="O70" s="134">
        <f>L70*N70</f>
        <v>49728.57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>
        <v>1</v>
      </c>
      <c r="Z70" s="128">
        <v>30</v>
      </c>
      <c r="AA70" s="128">
        <v>5309</v>
      </c>
      <c r="AB70" s="128"/>
      <c r="AC70" s="128"/>
      <c r="AD70" s="128"/>
      <c r="AE70" s="125">
        <f t="shared" si="4"/>
        <v>5309</v>
      </c>
      <c r="AF70" s="129">
        <f t="shared" si="8"/>
        <v>55037.57</v>
      </c>
      <c r="AG70" s="134">
        <f>O70*10%</f>
        <v>4972.857</v>
      </c>
      <c r="AH70" s="134">
        <f>AF70+AG70</f>
        <v>60010.426999999996</v>
      </c>
    </row>
    <row r="71" spans="1:34" ht="24" x14ac:dyDescent="0.25">
      <c r="A71" s="125">
        <f t="shared" si="2"/>
        <v>57</v>
      </c>
      <c r="B71" s="126" t="s">
        <v>105</v>
      </c>
      <c r="C71" s="155" t="s">
        <v>175</v>
      </c>
      <c r="D71" s="125" t="s">
        <v>39</v>
      </c>
      <c r="E71" s="126" t="s">
        <v>263</v>
      </c>
      <c r="F71" s="125"/>
      <c r="G71" s="125">
        <v>10</v>
      </c>
      <c r="H71" s="127"/>
      <c r="I71" s="128"/>
      <c r="J71" s="128" t="s">
        <v>81</v>
      </c>
      <c r="K71" s="128">
        <v>4.83</v>
      </c>
      <c r="L71" s="125">
        <v>1</v>
      </c>
      <c r="M71" s="125">
        <v>17697</v>
      </c>
      <c r="N71" s="129">
        <f t="shared" si="9"/>
        <v>85476.51</v>
      </c>
      <c r="O71" s="129">
        <f t="shared" si="9"/>
        <v>85476.51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>
        <f t="shared" si="4"/>
        <v>0</v>
      </c>
      <c r="AF71" s="129">
        <f t="shared" si="8"/>
        <v>85476.51</v>
      </c>
      <c r="AG71" s="129">
        <f>O71*10%</f>
        <v>8547.6509999999998</v>
      </c>
      <c r="AH71" s="129">
        <f t="shared" si="1"/>
        <v>94024.160999999993</v>
      </c>
    </row>
    <row r="72" spans="1:34" ht="24" x14ac:dyDescent="0.25">
      <c r="A72" s="125">
        <f t="shared" si="2"/>
        <v>58</v>
      </c>
      <c r="B72" s="126" t="s">
        <v>177</v>
      </c>
      <c r="C72" s="155" t="s">
        <v>178</v>
      </c>
      <c r="D72" s="125" t="s">
        <v>39</v>
      </c>
      <c r="E72" s="126" t="s">
        <v>341</v>
      </c>
      <c r="F72" s="125"/>
      <c r="G72" s="125">
        <v>5</v>
      </c>
      <c r="H72" s="127"/>
      <c r="I72" s="128"/>
      <c r="J72" s="128" t="s">
        <v>47</v>
      </c>
      <c r="K72" s="128">
        <v>6.6</v>
      </c>
      <c r="L72" s="125">
        <v>1</v>
      </c>
      <c r="M72" s="125">
        <v>17697</v>
      </c>
      <c r="N72" s="129">
        <f t="shared" si="9"/>
        <v>116800.2</v>
      </c>
      <c r="O72" s="129">
        <f>L72*N72*1.25</f>
        <v>146000.25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8"/>
      <c r="AB72" s="125"/>
      <c r="AC72" s="125"/>
      <c r="AD72" s="125"/>
      <c r="AE72" s="125">
        <f t="shared" si="4"/>
        <v>0</v>
      </c>
      <c r="AF72" s="129">
        <f t="shared" si="8"/>
        <v>146000.25</v>
      </c>
      <c r="AG72" s="129">
        <f>AF72*10%</f>
        <v>14600.025000000001</v>
      </c>
      <c r="AH72" s="129">
        <f t="shared" si="1"/>
        <v>160600.27499999999</v>
      </c>
    </row>
    <row r="73" spans="1:34" ht="36" x14ac:dyDescent="0.25">
      <c r="A73" s="125">
        <f t="shared" si="2"/>
        <v>59</v>
      </c>
      <c r="B73" s="126" t="s">
        <v>180</v>
      </c>
      <c r="C73" s="155" t="s">
        <v>181</v>
      </c>
      <c r="D73" s="125" t="s">
        <v>56</v>
      </c>
      <c r="E73" s="126" t="s">
        <v>340</v>
      </c>
      <c r="F73" s="125"/>
      <c r="G73" s="130"/>
      <c r="H73" s="127" t="s">
        <v>57</v>
      </c>
      <c r="I73" s="128" t="s">
        <v>57</v>
      </c>
      <c r="J73" s="128"/>
      <c r="K73" s="128">
        <v>2.89</v>
      </c>
      <c r="L73" s="125">
        <v>1</v>
      </c>
      <c r="M73" s="125">
        <v>17697</v>
      </c>
      <c r="N73" s="129">
        <f t="shared" si="9"/>
        <v>51144.33</v>
      </c>
      <c r="O73" s="129">
        <f t="shared" si="9"/>
        <v>51144.33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>
        <f t="shared" si="4"/>
        <v>0</v>
      </c>
      <c r="AF73" s="129">
        <f t="shared" si="8"/>
        <v>51144.33</v>
      </c>
      <c r="AG73" s="129">
        <f>O73*10%</f>
        <v>5114.4330000000009</v>
      </c>
      <c r="AH73" s="129">
        <f t="shared" si="1"/>
        <v>56258.763000000006</v>
      </c>
    </row>
    <row r="74" spans="1:34" s="216" customFormat="1" x14ac:dyDescent="0.25">
      <c r="A74" s="125">
        <f t="shared" si="2"/>
        <v>60</v>
      </c>
      <c r="B74" s="126" t="s">
        <v>103</v>
      </c>
      <c r="C74" s="155"/>
      <c r="D74" s="125" t="s">
        <v>39</v>
      </c>
      <c r="E74" s="126">
        <v>12</v>
      </c>
      <c r="F74" s="125"/>
      <c r="G74" s="130"/>
      <c r="H74" s="125"/>
      <c r="I74" s="125" t="s">
        <v>163</v>
      </c>
      <c r="J74" s="125"/>
      <c r="K74" s="125">
        <v>4.46</v>
      </c>
      <c r="L74" s="125">
        <v>0.5</v>
      </c>
      <c r="M74" s="125">
        <v>17697</v>
      </c>
      <c r="N74" s="129">
        <f t="shared" si="9"/>
        <v>78928.62</v>
      </c>
      <c r="O74" s="129">
        <f t="shared" si="9"/>
        <v>39464.31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>
        <f t="shared" si="4"/>
        <v>0</v>
      </c>
      <c r="AF74" s="129">
        <f t="shared" si="8"/>
        <v>39464.31</v>
      </c>
      <c r="AG74" s="129"/>
      <c r="AH74" s="129">
        <f t="shared" si="1"/>
        <v>39464.31</v>
      </c>
    </row>
    <row r="75" spans="1:34" x14ac:dyDescent="0.25">
      <c r="A75" s="125">
        <f t="shared" si="2"/>
        <v>61</v>
      </c>
      <c r="B75" s="126" t="s">
        <v>76</v>
      </c>
      <c r="C75" s="126"/>
      <c r="D75" s="125" t="s">
        <v>56</v>
      </c>
      <c r="E75" s="126" t="s">
        <v>342</v>
      </c>
      <c r="F75" s="125"/>
      <c r="G75" s="130"/>
      <c r="H75" s="127" t="s">
        <v>71</v>
      </c>
      <c r="I75" s="128" t="s">
        <v>71</v>
      </c>
      <c r="J75" s="128"/>
      <c r="K75" s="128">
        <v>2.81</v>
      </c>
      <c r="L75" s="125">
        <v>1.25</v>
      </c>
      <c r="M75" s="125">
        <v>17697</v>
      </c>
      <c r="N75" s="129">
        <f t="shared" si="9"/>
        <v>49728.57</v>
      </c>
      <c r="O75" s="129">
        <f t="shared" si="9"/>
        <v>62160.712500000001</v>
      </c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>
        <f t="shared" ref="AE75:AE95" si="11">U75+X75+AA75+AD75+R75</f>
        <v>0</v>
      </c>
      <c r="AF75" s="129">
        <f t="shared" si="8"/>
        <v>62160.712500000001</v>
      </c>
      <c r="AG75" s="129">
        <f>O75*10%</f>
        <v>6216.0712500000009</v>
      </c>
      <c r="AH75" s="129">
        <f t="shared" si="1"/>
        <v>68376.783750000002</v>
      </c>
    </row>
    <row r="76" spans="1:34" ht="24" x14ac:dyDescent="0.25">
      <c r="A76" s="125">
        <f t="shared" si="2"/>
        <v>62</v>
      </c>
      <c r="B76" s="126" t="s">
        <v>184</v>
      </c>
      <c r="C76" s="155" t="s">
        <v>185</v>
      </c>
      <c r="D76" s="125" t="s">
        <v>56</v>
      </c>
      <c r="E76" s="126" t="s">
        <v>324</v>
      </c>
      <c r="F76" s="125"/>
      <c r="G76" s="130"/>
      <c r="H76" s="127" t="s">
        <v>57</v>
      </c>
      <c r="I76" s="128" t="s">
        <v>57</v>
      </c>
      <c r="J76" s="128"/>
      <c r="K76" s="128">
        <v>2.89</v>
      </c>
      <c r="L76" s="125">
        <v>1</v>
      </c>
      <c r="M76" s="125">
        <v>17697</v>
      </c>
      <c r="N76" s="129">
        <f t="shared" si="9"/>
        <v>51144.33</v>
      </c>
      <c r="O76" s="129">
        <f t="shared" si="9"/>
        <v>51144.33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>
        <f t="shared" si="11"/>
        <v>0</v>
      </c>
      <c r="AF76" s="129">
        <f t="shared" ref="AF76:AF95" si="12">O76+AE76</f>
        <v>51144.33</v>
      </c>
      <c r="AG76" s="129">
        <f>O76*10%</f>
        <v>5114.4330000000009</v>
      </c>
      <c r="AH76" s="129">
        <f t="shared" si="1"/>
        <v>56258.763000000006</v>
      </c>
    </row>
    <row r="77" spans="1:34" x14ac:dyDescent="0.25">
      <c r="A77" s="125">
        <f t="shared" si="2"/>
        <v>63</v>
      </c>
      <c r="B77" s="126" t="s">
        <v>89</v>
      </c>
      <c r="C77" s="126"/>
      <c r="D77" s="125" t="s">
        <v>56</v>
      </c>
      <c r="E77" s="126" t="s">
        <v>325</v>
      </c>
      <c r="F77" s="125"/>
      <c r="G77" s="130"/>
      <c r="H77" s="127" t="s">
        <v>71</v>
      </c>
      <c r="I77" s="128" t="s">
        <v>71</v>
      </c>
      <c r="J77" s="128"/>
      <c r="K77" s="128">
        <v>2.81</v>
      </c>
      <c r="L77" s="125">
        <v>1.5</v>
      </c>
      <c r="M77" s="125">
        <v>17697</v>
      </c>
      <c r="N77" s="129">
        <f t="shared" si="9"/>
        <v>49728.57</v>
      </c>
      <c r="O77" s="129">
        <f t="shared" si="9"/>
        <v>74592.854999999996</v>
      </c>
      <c r="P77" s="125"/>
      <c r="Q77" s="125"/>
      <c r="R77" s="125"/>
      <c r="S77" s="125"/>
      <c r="T77" s="125"/>
      <c r="U77" s="125"/>
      <c r="V77" s="125"/>
      <c r="W77" s="125"/>
      <c r="X77" s="125"/>
      <c r="Y77" s="125">
        <v>1.5</v>
      </c>
      <c r="Z77" s="125">
        <v>30</v>
      </c>
      <c r="AA77" s="125">
        <v>7964</v>
      </c>
      <c r="AB77" s="125"/>
      <c r="AC77" s="125"/>
      <c r="AD77" s="125"/>
      <c r="AE77" s="125">
        <f t="shared" si="11"/>
        <v>7964</v>
      </c>
      <c r="AF77" s="129">
        <f t="shared" si="12"/>
        <v>82556.854999999996</v>
      </c>
      <c r="AG77" s="129">
        <f>O77*10%</f>
        <v>7459.2855</v>
      </c>
      <c r="AH77" s="129">
        <f t="shared" si="1"/>
        <v>90016.140499999994</v>
      </c>
    </row>
    <row r="78" spans="1:34" ht="36" x14ac:dyDescent="0.25">
      <c r="A78" s="125">
        <f t="shared" ref="A78:A95" si="13">A77+1</f>
        <v>64</v>
      </c>
      <c r="B78" s="126" t="s">
        <v>188</v>
      </c>
      <c r="C78" s="155" t="s">
        <v>189</v>
      </c>
      <c r="D78" s="125" t="s">
        <v>39</v>
      </c>
      <c r="E78" s="131" t="s">
        <v>295</v>
      </c>
      <c r="F78" s="125"/>
      <c r="G78" s="125">
        <v>10</v>
      </c>
      <c r="H78" s="127"/>
      <c r="I78" s="128"/>
      <c r="J78" s="128" t="s">
        <v>81</v>
      </c>
      <c r="K78" s="128">
        <v>4.51</v>
      </c>
      <c r="L78" s="125">
        <v>1</v>
      </c>
      <c r="M78" s="125">
        <v>17697</v>
      </c>
      <c r="N78" s="129">
        <f t="shared" si="9"/>
        <v>79813.47</v>
      </c>
      <c r="O78" s="129">
        <f t="shared" si="9"/>
        <v>79813.47</v>
      </c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>
        <f t="shared" si="11"/>
        <v>0</v>
      </c>
      <c r="AF78" s="129">
        <f t="shared" si="12"/>
        <v>79813.47</v>
      </c>
      <c r="AG78" s="129">
        <f>O78*10%</f>
        <v>7981.3470000000007</v>
      </c>
      <c r="AH78" s="129">
        <f t="shared" si="1"/>
        <v>87794.816999999995</v>
      </c>
    </row>
    <row r="79" spans="1:34" ht="24" x14ac:dyDescent="0.25">
      <c r="A79" s="125">
        <f t="shared" si="13"/>
        <v>65</v>
      </c>
      <c r="B79" s="126" t="s">
        <v>191</v>
      </c>
      <c r="C79" s="155" t="s">
        <v>192</v>
      </c>
      <c r="D79" s="125" t="s">
        <v>39</v>
      </c>
      <c r="E79" s="126" t="s">
        <v>326</v>
      </c>
      <c r="F79" s="125" t="s">
        <v>193</v>
      </c>
      <c r="G79" s="125">
        <v>10</v>
      </c>
      <c r="H79" s="127"/>
      <c r="I79" s="125"/>
      <c r="J79" s="125" t="s">
        <v>343</v>
      </c>
      <c r="K79" s="128">
        <v>4.49</v>
      </c>
      <c r="L79" s="125">
        <v>1</v>
      </c>
      <c r="M79" s="125">
        <v>17697</v>
      </c>
      <c r="N79" s="129">
        <f t="shared" si="9"/>
        <v>79459.53</v>
      </c>
      <c r="O79" s="129">
        <f>L79*N79*1.25</f>
        <v>99324.412500000006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>
        <f t="shared" si="11"/>
        <v>0</v>
      </c>
      <c r="AF79" s="129">
        <f t="shared" si="12"/>
        <v>99324.412500000006</v>
      </c>
      <c r="AG79" s="129">
        <f>AF79*10%</f>
        <v>9932.4412500000017</v>
      </c>
      <c r="AH79" s="129">
        <f>AF79+AG79</f>
        <v>109256.85375000001</v>
      </c>
    </row>
    <row r="80" spans="1:34" ht="48" x14ac:dyDescent="0.25">
      <c r="A80" s="125">
        <f t="shared" si="13"/>
        <v>66</v>
      </c>
      <c r="B80" s="126" t="s">
        <v>196</v>
      </c>
      <c r="C80" s="155" t="s">
        <v>197</v>
      </c>
      <c r="D80" s="125" t="s">
        <v>56</v>
      </c>
      <c r="E80" s="126" t="s">
        <v>258</v>
      </c>
      <c r="F80" s="125"/>
      <c r="G80" s="156"/>
      <c r="H80" s="127" t="s">
        <v>69</v>
      </c>
      <c r="I80" s="128" t="s">
        <v>69</v>
      </c>
      <c r="J80" s="128"/>
      <c r="K80" s="128">
        <v>2.84</v>
      </c>
      <c r="L80" s="125">
        <v>1</v>
      </c>
      <c r="M80" s="125">
        <v>17697</v>
      </c>
      <c r="N80" s="129">
        <f t="shared" si="9"/>
        <v>50259.479999999996</v>
      </c>
      <c r="O80" s="129">
        <f t="shared" si="9"/>
        <v>50259.479999999996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>
        <f t="shared" si="11"/>
        <v>0</v>
      </c>
      <c r="AF80" s="129">
        <f t="shared" si="12"/>
        <v>50259.479999999996</v>
      </c>
      <c r="AG80" s="129">
        <f>O80*10%</f>
        <v>5025.9480000000003</v>
      </c>
      <c r="AH80" s="129">
        <f>AF80+AG80</f>
        <v>55285.428</v>
      </c>
    </row>
    <row r="81" spans="1:34" ht="48" x14ac:dyDescent="0.25">
      <c r="A81" s="125">
        <f t="shared" si="13"/>
        <v>67</v>
      </c>
      <c r="B81" s="126" t="s">
        <v>89</v>
      </c>
      <c r="C81" s="155" t="s">
        <v>197</v>
      </c>
      <c r="D81" s="125" t="s">
        <v>56</v>
      </c>
      <c r="E81" s="126" t="s">
        <v>258</v>
      </c>
      <c r="F81" s="125"/>
      <c r="G81" s="130"/>
      <c r="H81" s="127" t="s">
        <v>71</v>
      </c>
      <c r="I81" s="128" t="s">
        <v>71</v>
      </c>
      <c r="J81" s="128"/>
      <c r="K81" s="128">
        <v>2.81</v>
      </c>
      <c r="L81" s="125">
        <v>0.5</v>
      </c>
      <c r="M81" s="125">
        <v>17697</v>
      </c>
      <c r="N81" s="129">
        <f t="shared" si="9"/>
        <v>49728.57</v>
      </c>
      <c r="O81" s="129">
        <f t="shared" si="9"/>
        <v>24864.285</v>
      </c>
      <c r="P81" s="125"/>
      <c r="Q81" s="125"/>
      <c r="R81" s="125"/>
      <c r="S81" s="125"/>
      <c r="T81" s="125"/>
      <c r="U81" s="125"/>
      <c r="V81" s="125"/>
      <c r="W81" s="125"/>
      <c r="X81" s="125"/>
      <c r="Y81" s="125">
        <v>0.5</v>
      </c>
      <c r="Z81" s="125">
        <v>30</v>
      </c>
      <c r="AA81" s="125">
        <v>2655</v>
      </c>
      <c r="AB81" s="125"/>
      <c r="AC81" s="125"/>
      <c r="AD81" s="125"/>
      <c r="AE81" s="125">
        <f t="shared" si="11"/>
        <v>2655</v>
      </c>
      <c r="AF81" s="129">
        <f t="shared" si="12"/>
        <v>27519.285</v>
      </c>
      <c r="AG81" s="129"/>
      <c r="AH81" s="129">
        <f>AF81+AG81</f>
        <v>27519.285</v>
      </c>
    </row>
    <row r="82" spans="1:34" ht="24" x14ac:dyDescent="0.25">
      <c r="A82" s="125">
        <f t="shared" si="13"/>
        <v>68</v>
      </c>
      <c r="B82" s="126" t="s">
        <v>49</v>
      </c>
      <c r="C82" s="155" t="s">
        <v>285</v>
      </c>
      <c r="D82" s="125" t="s">
        <v>39</v>
      </c>
      <c r="E82" s="126" t="s">
        <v>308</v>
      </c>
      <c r="F82" s="125"/>
      <c r="G82" s="125"/>
      <c r="H82" s="127"/>
      <c r="I82" s="128" t="s">
        <v>350</v>
      </c>
      <c r="J82" s="125" t="s">
        <v>351</v>
      </c>
      <c r="K82" s="128">
        <v>5.91</v>
      </c>
      <c r="L82" s="125">
        <v>0.5</v>
      </c>
      <c r="M82" s="125">
        <v>17697</v>
      </c>
      <c r="N82" s="129">
        <f t="shared" si="9"/>
        <v>104589.27</v>
      </c>
      <c r="O82" s="129">
        <f t="shared" si="9"/>
        <v>52294.635000000002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>
        <f t="shared" si="11"/>
        <v>0</v>
      </c>
      <c r="AF82" s="129">
        <f t="shared" si="12"/>
        <v>52294.635000000002</v>
      </c>
      <c r="AG82" s="129">
        <f>O82*10%</f>
        <v>5229.4635000000007</v>
      </c>
      <c r="AH82" s="129">
        <f t="shared" ref="AH82:AH95" si="14">AF82+AG82</f>
        <v>57524.0985</v>
      </c>
    </row>
    <row r="83" spans="1:34" x14ac:dyDescent="0.25">
      <c r="A83" s="125">
        <f t="shared" si="13"/>
        <v>69</v>
      </c>
      <c r="B83" s="126" t="s">
        <v>89</v>
      </c>
      <c r="C83" s="126"/>
      <c r="D83" s="125" t="s">
        <v>56</v>
      </c>
      <c r="E83" s="138" t="s">
        <v>344</v>
      </c>
      <c r="F83" s="125"/>
      <c r="G83" s="130"/>
      <c r="H83" s="127" t="s">
        <v>69</v>
      </c>
      <c r="I83" s="128" t="s">
        <v>71</v>
      </c>
      <c r="J83" s="128"/>
      <c r="K83" s="128">
        <v>2.81</v>
      </c>
      <c r="L83" s="125">
        <v>1</v>
      </c>
      <c r="M83" s="125">
        <v>17697</v>
      </c>
      <c r="N83" s="129">
        <f t="shared" si="9"/>
        <v>49728.57</v>
      </c>
      <c r="O83" s="129">
        <f t="shared" si="9"/>
        <v>49728.57</v>
      </c>
      <c r="P83" s="125"/>
      <c r="Q83" s="125"/>
      <c r="R83" s="125"/>
      <c r="S83" s="125"/>
      <c r="T83" s="125"/>
      <c r="U83" s="125"/>
      <c r="V83" s="125"/>
      <c r="W83" s="125"/>
      <c r="X83" s="125"/>
      <c r="Y83" s="125">
        <v>1</v>
      </c>
      <c r="Z83" s="125">
        <v>30</v>
      </c>
      <c r="AA83" s="125">
        <v>5309</v>
      </c>
      <c r="AB83" s="125"/>
      <c r="AC83" s="125"/>
      <c r="AD83" s="125"/>
      <c r="AE83" s="125">
        <f t="shared" si="11"/>
        <v>5309</v>
      </c>
      <c r="AF83" s="129">
        <f t="shared" si="12"/>
        <v>55037.57</v>
      </c>
      <c r="AG83" s="129">
        <f>O83*10%</f>
        <v>4972.857</v>
      </c>
      <c r="AH83" s="129">
        <f t="shared" si="14"/>
        <v>60010.426999999996</v>
      </c>
    </row>
    <row r="84" spans="1:34" ht="36" x14ac:dyDescent="0.25">
      <c r="A84" s="125">
        <f t="shared" si="13"/>
        <v>70</v>
      </c>
      <c r="B84" s="126" t="s">
        <v>172</v>
      </c>
      <c r="C84" s="155" t="s">
        <v>173</v>
      </c>
      <c r="D84" s="125" t="s">
        <v>39</v>
      </c>
      <c r="E84" s="126" t="s">
        <v>323</v>
      </c>
      <c r="F84" s="125"/>
      <c r="G84" s="125">
        <v>10</v>
      </c>
      <c r="H84" s="127"/>
      <c r="I84" s="128"/>
      <c r="J84" s="128" t="s">
        <v>81</v>
      </c>
      <c r="K84" s="128">
        <v>4.1900000000000004</v>
      </c>
      <c r="L84" s="125">
        <v>1</v>
      </c>
      <c r="M84" s="125">
        <v>17697</v>
      </c>
      <c r="N84" s="129">
        <f t="shared" si="9"/>
        <v>74150.430000000008</v>
      </c>
      <c r="O84" s="129">
        <f t="shared" si="9"/>
        <v>74150.430000000008</v>
      </c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>
        <f t="shared" si="11"/>
        <v>0</v>
      </c>
      <c r="AF84" s="129">
        <f t="shared" si="12"/>
        <v>74150.430000000008</v>
      </c>
      <c r="AG84" s="129">
        <f>O84*10%</f>
        <v>7415.0430000000015</v>
      </c>
      <c r="AH84" s="129">
        <f t="shared" si="14"/>
        <v>81565.473000000013</v>
      </c>
    </row>
    <row r="85" spans="1:34" x14ac:dyDescent="0.25">
      <c r="A85" s="125">
        <f t="shared" si="13"/>
        <v>71</v>
      </c>
      <c r="B85" s="126" t="s">
        <v>89</v>
      </c>
      <c r="C85" s="126"/>
      <c r="D85" s="125" t="s">
        <v>56</v>
      </c>
      <c r="E85" s="126" t="s">
        <v>327</v>
      </c>
      <c r="F85" s="125"/>
      <c r="G85" s="130"/>
      <c r="H85" s="127" t="s">
        <v>71</v>
      </c>
      <c r="I85" s="128" t="s">
        <v>71</v>
      </c>
      <c r="J85" s="128"/>
      <c r="K85" s="128">
        <v>2.81</v>
      </c>
      <c r="L85" s="125">
        <v>1</v>
      </c>
      <c r="M85" s="125">
        <v>17697</v>
      </c>
      <c r="N85" s="129">
        <f t="shared" si="9"/>
        <v>49728.57</v>
      </c>
      <c r="O85" s="129">
        <f t="shared" si="9"/>
        <v>49728.57</v>
      </c>
      <c r="P85" s="125"/>
      <c r="Q85" s="125"/>
      <c r="R85" s="125"/>
      <c r="S85" s="125"/>
      <c r="T85" s="125"/>
      <c r="U85" s="125"/>
      <c r="V85" s="125"/>
      <c r="W85" s="125"/>
      <c r="X85" s="125"/>
      <c r="Y85" s="125">
        <v>1</v>
      </c>
      <c r="Z85" s="125">
        <v>30</v>
      </c>
      <c r="AA85" s="125">
        <f>17697*Z85%*Y85</f>
        <v>5309.0999999999995</v>
      </c>
      <c r="AB85" s="125"/>
      <c r="AC85" s="125"/>
      <c r="AD85" s="125"/>
      <c r="AE85" s="125">
        <f t="shared" si="11"/>
        <v>5309.0999999999995</v>
      </c>
      <c r="AF85" s="129">
        <f t="shared" si="12"/>
        <v>55037.67</v>
      </c>
      <c r="AG85" s="129">
        <f>O85*10%</f>
        <v>4972.857</v>
      </c>
      <c r="AH85" s="129">
        <f t="shared" si="14"/>
        <v>60010.527000000002</v>
      </c>
    </row>
    <row r="86" spans="1:34" x14ac:dyDescent="0.25">
      <c r="A86" s="125">
        <f t="shared" si="13"/>
        <v>72</v>
      </c>
      <c r="B86" s="126" t="s">
        <v>89</v>
      </c>
      <c r="C86" s="126"/>
      <c r="D86" s="125" t="s">
        <v>56</v>
      </c>
      <c r="E86" s="126" t="s">
        <v>327</v>
      </c>
      <c r="F86" s="125"/>
      <c r="G86" s="130"/>
      <c r="H86" s="127" t="s">
        <v>71</v>
      </c>
      <c r="I86" s="128" t="s">
        <v>71</v>
      </c>
      <c r="J86" s="128"/>
      <c r="K86" s="128">
        <v>2.81</v>
      </c>
      <c r="L86" s="125">
        <v>0.5</v>
      </c>
      <c r="M86" s="125">
        <v>17697</v>
      </c>
      <c r="N86" s="129">
        <f t="shared" si="9"/>
        <v>49728.57</v>
      </c>
      <c r="O86" s="129">
        <f t="shared" si="9"/>
        <v>24864.285</v>
      </c>
      <c r="P86" s="125"/>
      <c r="Q86" s="125"/>
      <c r="R86" s="125"/>
      <c r="S86" s="125"/>
      <c r="T86" s="125"/>
      <c r="U86" s="125"/>
      <c r="V86" s="125"/>
      <c r="W86" s="125"/>
      <c r="X86" s="125"/>
      <c r="Y86" s="125">
        <v>0.5</v>
      </c>
      <c r="Z86" s="125">
        <v>30</v>
      </c>
      <c r="AA86" s="125">
        <f>17697*Z86%*Y86</f>
        <v>2654.5499999999997</v>
      </c>
      <c r="AB86" s="125"/>
      <c r="AC86" s="125"/>
      <c r="AD86" s="125"/>
      <c r="AE86" s="125">
        <f t="shared" si="11"/>
        <v>2654.5499999999997</v>
      </c>
      <c r="AF86" s="129">
        <f t="shared" si="12"/>
        <v>27518.834999999999</v>
      </c>
      <c r="AG86" s="129"/>
      <c r="AH86" s="129">
        <f t="shared" si="14"/>
        <v>27518.834999999999</v>
      </c>
    </row>
    <row r="87" spans="1:34" ht="36" x14ac:dyDescent="0.25">
      <c r="A87" s="125">
        <f t="shared" si="13"/>
        <v>73</v>
      </c>
      <c r="B87" s="126" t="s">
        <v>83</v>
      </c>
      <c r="C87" s="126" t="s">
        <v>347</v>
      </c>
      <c r="D87" s="125" t="s">
        <v>39</v>
      </c>
      <c r="E87" s="126" t="s">
        <v>345</v>
      </c>
      <c r="F87" s="125"/>
      <c r="G87" s="125">
        <v>10</v>
      </c>
      <c r="H87" s="127"/>
      <c r="I87" s="128"/>
      <c r="J87" s="128" t="s">
        <v>75</v>
      </c>
      <c r="K87" s="128">
        <v>4.1900000000000004</v>
      </c>
      <c r="L87" s="125">
        <v>1</v>
      </c>
      <c r="M87" s="125">
        <v>17697</v>
      </c>
      <c r="N87" s="129">
        <f t="shared" si="9"/>
        <v>74150.430000000008</v>
      </c>
      <c r="O87" s="129">
        <f>L87*N87*1.25</f>
        <v>92688.037500000006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>
        <f t="shared" si="11"/>
        <v>0</v>
      </c>
      <c r="AF87" s="129">
        <f t="shared" si="12"/>
        <v>92688.037500000006</v>
      </c>
      <c r="AG87" s="129">
        <f>AF87*10%</f>
        <v>9268.8037500000009</v>
      </c>
      <c r="AH87" s="129">
        <f t="shared" si="14"/>
        <v>101956.84125000001</v>
      </c>
    </row>
    <row r="88" spans="1:34" x14ac:dyDescent="0.25">
      <c r="A88" s="125">
        <f t="shared" si="13"/>
        <v>74</v>
      </c>
      <c r="B88" s="126" t="s">
        <v>209</v>
      </c>
      <c r="C88" s="126"/>
      <c r="D88" s="125" t="s">
        <v>56</v>
      </c>
      <c r="E88" s="126" t="s">
        <v>346</v>
      </c>
      <c r="F88" s="125"/>
      <c r="G88" s="130"/>
      <c r="H88" s="127" t="s">
        <v>71</v>
      </c>
      <c r="I88" s="128" t="s">
        <v>71</v>
      </c>
      <c r="J88" s="128"/>
      <c r="K88" s="128">
        <v>2.81</v>
      </c>
      <c r="L88" s="125">
        <v>0.5</v>
      </c>
      <c r="M88" s="125">
        <v>17697</v>
      </c>
      <c r="N88" s="129">
        <f t="shared" ref="N88:O95" si="15">K88*M88</f>
        <v>49728.57</v>
      </c>
      <c r="O88" s="129">
        <f t="shared" si="15"/>
        <v>24864.285</v>
      </c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>
        <f t="shared" si="11"/>
        <v>0</v>
      </c>
      <c r="AF88" s="129">
        <f t="shared" si="12"/>
        <v>24864.285</v>
      </c>
      <c r="AG88" s="129">
        <f t="shared" ref="AG88:AG93" si="16">O88*10%</f>
        <v>2486.4285</v>
      </c>
      <c r="AH88" s="129">
        <f t="shared" si="14"/>
        <v>27350.713499999998</v>
      </c>
    </row>
    <row r="89" spans="1:34" x14ac:dyDescent="0.25">
      <c r="A89" s="125">
        <f t="shared" si="13"/>
        <v>75</v>
      </c>
      <c r="B89" s="126" t="s">
        <v>211</v>
      </c>
      <c r="C89" s="155"/>
      <c r="D89" s="125" t="s">
        <v>56</v>
      </c>
      <c r="E89" s="131" t="s">
        <v>328</v>
      </c>
      <c r="F89" s="125"/>
      <c r="G89" s="130"/>
      <c r="H89" s="127" t="s">
        <v>57</v>
      </c>
      <c r="I89" s="128" t="s">
        <v>57</v>
      </c>
      <c r="J89" s="128"/>
      <c r="K89" s="128">
        <v>2.89</v>
      </c>
      <c r="L89" s="125">
        <v>1</v>
      </c>
      <c r="M89" s="125">
        <v>17697</v>
      </c>
      <c r="N89" s="129">
        <f t="shared" si="15"/>
        <v>51144.33</v>
      </c>
      <c r="O89" s="129">
        <f t="shared" si="15"/>
        <v>51144.33</v>
      </c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>
        <f t="shared" si="11"/>
        <v>0</v>
      </c>
      <c r="AF89" s="129">
        <f t="shared" si="12"/>
        <v>51144.33</v>
      </c>
      <c r="AG89" s="129">
        <f t="shared" si="16"/>
        <v>5114.4330000000009</v>
      </c>
      <c r="AH89" s="129">
        <f t="shared" si="14"/>
        <v>56258.763000000006</v>
      </c>
    </row>
    <row r="90" spans="1:34" ht="24" x14ac:dyDescent="0.25">
      <c r="A90" s="125">
        <f t="shared" si="13"/>
        <v>76</v>
      </c>
      <c r="B90" s="126" t="s">
        <v>213</v>
      </c>
      <c r="C90" s="155" t="s">
        <v>214</v>
      </c>
      <c r="D90" s="125" t="s">
        <v>39</v>
      </c>
      <c r="E90" s="126" t="s">
        <v>329</v>
      </c>
      <c r="F90" s="125"/>
      <c r="G90" s="125">
        <v>8</v>
      </c>
      <c r="H90" s="127"/>
      <c r="I90" s="128"/>
      <c r="J90" s="128" t="s">
        <v>97</v>
      </c>
      <c r="K90" s="128">
        <v>4.9800000000000004</v>
      </c>
      <c r="L90" s="125">
        <v>1</v>
      </c>
      <c r="M90" s="125">
        <v>17697</v>
      </c>
      <c r="N90" s="129">
        <f>K90*M90</f>
        <v>88131.060000000012</v>
      </c>
      <c r="O90" s="129">
        <f>L90*N90</f>
        <v>88131.060000000012</v>
      </c>
      <c r="P90" s="125"/>
      <c r="Q90" s="125"/>
      <c r="R90" s="125"/>
      <c r="S90" s="125"/>
      <c r="T90" s="125"/>
      <c r="U90" s="125"/>
      <c r="V90" s="125">
        <v>1</v>
      </c>
      <c r="W90" s="125">
        <v>30</v>
      </c>
      <c r="X90" s="125">
        <v>5309</v>
      </c>
      <c r="Y90" s="125"/>
      <c r="Z90" s="125"/>
      <c r="AA90" s="125"/>
      <c r="AB90" s="125"/>
      <c r="AC90" s="125"/>
      <c r="AD90" s="125"/>
      <c r="AE90" s="125">
        <f>U90+X90+AA90+AD90+R90</f>
        <v>5309</v>
      </c>
      <c r="AF90" s="129">
        <f t="shared" si="12"/>
        <v>93440.060000000012</v>
      </c>
      <c r="AG90" s="129">
        <f>N90*10%</f>
        <v>8813.1060000000016</v>
      </c>
      <c r="AH90" s="129">
        <f>AF90+AG90</f>
        <v>102253.16600000001</v>
      </c>
    </row>
    <row r="91" spans="1:34" ht="24" x14ac:dyDescent="0.25">
      <c r="A91" s="125">
        <f t="shared" si="13"/>
        <v>77</v>
      </c>
      <c r="B91" s="126" t="s">
        <v>80</v>
      </c>
      <c r="C91" s="155" t="s">
        <v>214</v>
      </c>
      <c r="D91" s="125" t="s">
        <v>39</v>
      </c>
      <c r="E91" s="126" t="s">
        <v>329</v>
      </c>
      <c r="F91" s="125"/>
      <c r="G91" s="125">
        <v>8</v>
      </c>
      <c r="H91" s="127"/>
      <c r="I91" s="128"/>
      <c r="J91" s="128" t="s">
        <v>81</v>
      </c>
      <c r="K91" s="128">
        <v>4.51</v>
      </c>
      <c r="L91" s="125">
        <v>0.5</v>
      </c>
      <c r="M91" s="125">
        <v>17697</v>
      </c>
      <c r="N91" s="129">
        <f>K91*M91</f>
        <v>79813.47</v>
      </c>
      <c r="O91" s="129">
        <f>L91*N91</f>
        <v>39906.735000000001</v>
      </c>
      <c r="P91" s="125"/>
      <c r="Q91" s="125"/>
      <c r="R91" s="125"/>
      <c r="S91" s="125"/>
      <c r="T91" s="125"/>
      <c r="U91" s="125"/>
      <c r="V91" s="125">
        <v>0.5</v>
      </c>
      <c r="W91" s="125">
        <v>30</v>
      </c>
      <c r="X91" s="125">
        <v>2655</v>
      </c>
      <c r="Y91" s="125"/>
      <c r="Z91" s="125"/>
      <c r="AA91" s="125"/>
      <c r="AB91" s="125"/>
      <c r="AC91" s="125"/>
      <c r="AD91" s="125"/>
      <c r="AE91" s="125">
        <f>U91+X91+AA91+AD91+R91</f>
        <v>2655</v>
      </c>
      <c r="AF91" s="129">
        <f t="shared" si="12"/>
        <v>42561.735000000001</v>
      </c>
      <c r="AG91" s="129"/>
      <c r="AH91" s="129">
        <f>AF91+AG91</f>
        <v>42561.735000000001</v>
      </c>
    </row>
    <row r="92" spans="1:34" ht="36" x14ac:dyDescent="0.25">
      <c r="A92" s="125">
        <f t="shared" si="13"/>
        <v>78</v>
      </c>
      <c r="B92" s="126" t="s">
        <v>216</v>
      </c>
      <c r="C92" s="155" t="s">
        <v>217</v>
      </c>
      <c r="D92" s="125" t="s">
        <v>39</v>
      </c>
      <c r="E92" s="126" t="s">
        <v>330</v>
      </c>
      <c r="F92" s="125"/>
      <c r="G92" s="125">
        <v>5</v>
      </c>
      <c r="H92" s="127"/>
      <c r="I92" s="128"/>
      <c r="J92" s="128" t="s">
        <v>47</v>
      </c>
      <c r="K92" s="128">
        <v>6.42</v>
      </c>
      <c r="L92" s="125">
        <v>1</v>
      </c>
      <c r="M92" s="125">
        <v>17697</v>
      </c>
      <c r="N92" s="129">
        <f t="shared" si="15"/>
        <v>113614.74</v>
      </c>
      <c r="O92" s="129">
        <f>L92*N92*1.25</f>
        <v>142018.42500000002</v>
      </c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>
        <f t="shared" si="11"/>
        <v>0</v>
      </c>
      <c r="AF92" s="129">
        <f t="shared" si="12"/>
        <v>142018.42500000002</v>
      </c>
      <c r="AG92" s="129">
        <f>AF92*10%</f>
        <v>14201.842500000002</v>
      </c>
      <c r="AH92" s="129">
        <f t="shared" si="14"/>
        <v>156220.26750000002</v>
      </c>
    </row>
    <row r="93" spans="1:34" ht="36" x14ac:dyDescent="0.25">
      <c r="A93" s="125">
        <f t="shared" si="13"/>
        <v>79</v>
      </c>
      <c r="B93" s="126" t="s">
        <v>219</v>
      </c>
      <c r="C93" s="155" t="s">
        <v>220</v>
      </c>
      <c r="D93" s="125" t="s">
        <v>39</v>
      </c>
      <c r="E93" s="126" t="s">
        <v>326</v>
      </c>
      <c r="F93" s="125"/>
      <c r="G93" s="125">
        <v>13</v>
      </c>
      <c r="H93" s="127"/>
      <c r="I93" s="128"/>
      <c r="J93" s="125" t="s">
        <v>163</v>
      </c>
      <c r="K93" s="128">
        <v>4.46</v>
      </c>
      <c r="L93" s="125">
        <v>1</v>
      </c>
      <c r="M93" s="125">
        <v>17697</v>
      </c>
      <c r="N93" s="129">
        <f t="shared" si="15"/>
        <v>78928.62</v>
      </c>
      <c r="O93" s="129">
        <f t="shared" si="15"/>
        <v>78928.62</v>
      </c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>
        <f t="shared" si="11"/>
        <v>0</v>
      </c>
      <c r="AF93" s="129">
        <f t="shared" si="12"/>
        <v>78928.62</v>
      </c>
      <c r="AG93" s="129">
        <f t="shared" si="16"/>
        <v>7892.8620000000001</v>
      </c>
      <c r="AH93" s="129">
        <f t="shared" si="14"/>
        <v>86821.481999999989</v>
      </c>
    </row>
    <row r="94" spans="1:34" ht="36" x14ac:dyDescent="0.25">
      <c r="A94" s="125">
        <f t="shared" si="13"/>
        <v>80</v>
      </c>
      <c r="B94" s="126" t="s">
        <v>222</v>
      </c>
      <c r="C94" s="155" t="s">
        <v>223</v>
      </c>
      <c r="D94" s="125" t="s">
        <v>39</v>
      </c>
      <c r="E94" s="126" t="s">
        <v>329</v>
      </c>
      <c r="F94" s="125"/>
      <c r="G94" s="130"/>
      <c r="H94" s="127"/>
      <c r="I94" s="128"/>
      <c r="J94" s="128" t="s">
        <v>79</v>
      </c>
      <c r="K94" s="128">
        <v>3.57</v>
      </c>
      <c r="L94" s="125">
        <v>0.5</v>
      </c>
      <c r="M94" s="125">
        <v>17697</v>
      </c>
      <c r="N94" s="129">
        <f t="shared" si="15"/>
        <v>63178.289999999994</v>
      </c>
      <c r="O94" s="129">
        <f t="shared" si="15"/>
        <v>31589.144999999997</v>
      </c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>
        <f t="shared" si="11"/>
        <v>0</v>
      </c>
      <c r="AF94" s="129">
        <f t="shared" si="12"/>
        <v>31589.144999999997</v>
      </c>
      <c r="AG94" s="129"/>
      <c r="AH94" s="129">
        <f t="shared" si="14"/>
        <v>31589.144999999997</v>
      </c>
    </row>
    <row r="95" spans="1:34" ht="36" x14ac:dyDescent="0.25">
      <c r="A95" s="125">
        <f t="shared" si="13"/>
        <v>81</v>
      </c>
      <c r="B95" s="126" t="s">
        <v>224</v>
      </c>
      <c r="C95" s="155" t="s">
        <v>223</v>
      </c>
      <c r="D95" s="139" t="s">
        <v>39</v>
      </c>
      <c r="E95" s="126" t="s">
        <v>329</v>
      </c>
      <c r="F95" s="140"/>
      <c r="G95" s="125">
        <v>13</v>
      </c>
      <c r="H95" s="127"/>
      <c r="I95" s="128"/>
      <c r="J95" s="128" t="s">
        <v>79</v>
      </c>
      <c r="K95" s="128">
        <v>3.57</v>
      </c>
      <c r="L95" s="125">
        <v>1</v>
      </c>
      <c r="M95" s="125">
        <v>17697</v>
      </c>
      <c r="N95" s="129">
        <f t="shared" si="15"/>
        <v>63178.289999999994</v>
      </c>
      <c r="O95" s="129">
        <f t="shared" si="15"/>
        <v>63178.289999999994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>
        <f t="shared" si="11"/>
        <v>0</v>
      </c>
      <c r="AF95" s="129">
        <f t="shared" si="12"/>
        <v>63178.289999999994</v>
      </c>
      <c r="AG95" s="129">
        <f>O95*10%</f>
        <v>6317.8289999999997</v>
      </c>
      <c r="AH95" s="129">
        <f t="shared" si="14"/>
        <v>69496.118999999992</v>
      </c>
    </row>
    <row r="96" spans="1:34" x14ac:dyDescent="0.25">
      <c r="A96" s="141"/>
      <c r="B96" s="142"/>
      <c r="C96" s="126"/>
      <c r="D96" s="162"/>
      <c r="E96" s="126"/>
      <c r="F96" s="163"/>
      <c r="G96" s="164"/>
      <c r="H96" s="167"/>
      <c r="I96" s="168"/>
      <c r="J96" s="168"/>
      <c r="K96" s="168"/>
      <c r="L96" s="147">
        <f>SUM(L12:L95)</f>
        <v>70.5</v>
      </c>
      <c r="M96" s="147"/>
      <c r="N96" s="147"/>
      <c r="O96" s="148">
        <f>SUM(O12:O95)</f>
        <v>4683688.0200000005</v>
      </c>
      <c r="P96" s="148"/>
      <c r="Q96" s="148"/>
      <c r="R96" s="148">
        <f>SUM(R12:R95)</f>
        <v>0</v>
      </c>
      <c r="S96" s="148"/>
      <c r="T96" s="148"/>
      <c r="U96" s="148">
        <f>SUM(U12:U95)</f>
        <v>6193.95</v>
      </c>
      <c r="V96" s="148"/>
      <c r="W96" s="148"/>
      <c r="X96" s="148">
        <f>SUM(X12:X95)</f>
        <v>10619</v>
      </c>
      <c r="Y96" s="148"/>
      <c r="Z96" s="148"/>
      <c r="AA96" s="148">
        <f>SUM(AA12:AA95)</f>
        <v>60170.75</v>
      </c>
      <c r="AB96" s="148"/>
      <c r="AC96" s="148"/>
      <c r="AD96" s="148">
        <f>SUM(AD13:AD95)</f>
        <v>113024</v>
      </c>
      <c r="AE96" s="148">
        <f>SUM(AE12:AE95)</f>
        <v>190007.7</v>
      </c>
      <c r="AF96" s="148">
        <f>SUM(AF12:AF95)</f>
        <v>4873695.72</v>
      </c>
      <c r="AG96" s="148">
        <f>SUM(AG12:AG95)</f>
        <v>417357.19950000016</v>
      </c>
      <c r="AH96" s="148">
        <v>5276170</v>
      </c>
    </row>
    <row r="97" spans="1:34" x14ac:dyDescent="0.25">
      <c r="A97" s="97"/>
      <c r="B97" s="98"/>
      <c r="C97" s="98"/>
      <c r="D97" s="103"/>
      <c r="E97" s="160"/>
      <c r="F97" s="103"/>
      <c r="G97" s="103"/>
      <c r="H97" s="149"/>
      <c r="I97" s="150"/>
      <c r="J97" s="150"/>
      <c r="K97" s="150"/>
      <c r="L97" s="103"/>
      <c r="M97" s="103"/>
      <c r="N97" s="151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97"/>
      <c r="AF97" s="97"/>
      <c r="AG97" s="97"/>
      <c r="AH97" s="97"/>
    </row>
    <row r="98" spans="1:34" x14ac:dyDescent="0.25">
      <c r="A98" s="97"/>
      <c r="B98" s="98"/>
      <c r="C98" s="98"/>
      <c r="D98" s="103"/>
      <c r="E98" s="160"/>
      <c r="F98" s="103"/>
      <c r="G98" s="103"/>
      <c r="H98" s="149"/>
      <c r="I98" s="150"/>
      <c r="J98" s="150"/>
      <c r="K98" s="150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97"/>
      <c r="AF98" s="152"/>
      <c r="AG98" s="97"/>
      <c r="AH98" s="97"/>
    </row>
    <row r="99" spans="1:34" x14ac:dyDescent="0.25">
      <c r="A99" s="97"/>
      <c r="B99" s="153"/>
      <c r="C99" s="98"/>
      <c r="D99" s="105" t="s">
        <v>171</v>
      </c>
      <c r="E99" s="105"/>
      <c r="F99" s="105"/>
      <c r="G99" s="105"/>
      <c r="H99" s="106"/>
      <c r="I99" s="107"/>
      <c r="J99" s="107"/>
      <c r="K99" s="107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97"/>
      <c r="AF99" s="97"/>
      <c r="AG99" s="97"/>
      <c r="AH99" s="97"/>
    </row>
    <row r="100" spans="1:34" x14ac:dyDescent="0.25">
      <c r="A100" s="97"/>
      <c r="B100" s="154"/>
      <c r="C100" s="98"/>
      <c r="D100" s="105" t="s">
        <v>288</v>
      </c>
      <c r="E100" s="105"/>
      <c r="F100" s="105"/>
      <c r="G100" s="105"/>
      <c r="H100" s="106"/>
      <c r="I100" s="107"/>
      <c r="J100" s="107"/>
      <c r="K100" s="107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97"/>
      <c r="AF100" s="97"/>
      <c r="AG100" s="97"/>
      <c r="AH100" s="97"/>
    </row>
    <row r="101" spans="1:34" x14ac:dyDescent="0.25">
      <c r="A101" s="97"/>
      <c r="B101" s="154"/>
      <c r="C101" s="98"/>
      <c r="D101" s="105" t="s">
        <v>229</v>
      </c>
      <c r="E101" s="105"/>
      <c r="F101" s="105"/>
      <c r="G101" s="105"/>
      <c r="H101" s="106"/>
      <c r="I101" s="107"/>
      <c r="J101" s="107"/>
      <c r="K101" s="107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97"/>
      <c r="AF101" s="97"/>
      <c r="AG101" s="97"/>
      <c r="AH101" s="97"/>
    </row>
    <row r="102" spans="1:34" x14ac:dyDescent="0.25">
      <c r="A102" s="97"/>
      <c r="B102" s="98"/>
      <c r="C102" s="98"/>
      <c r="D102" s="103"/>
      <c r="E102" s="103"/>
      <c r="F102" s="103"/>
      <c r="G102" s="103"/>
      <c r="H102" s="149"/>
      <c r="I102" s="150"/>
      <c r="J102" s="150"/>
      <c r="K102" s="15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97"/>
      <c r="AF102" s="97"/>
      <c r="AG102" s="97"/>
      <c r="AH102" s="97"/>
    </row>
    <row r="103" spans="1:34" x14ac:dyDescent="0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</sheetData>
  <mergeCells count="25">
    <mergeCell ref="AE9:AE10"/>
    <mergeCell ref="AF9:AF10"/>
    <mergeCell ref="AG9:AG10"/>
    <mergeCell ref="AH9:AH10"/>
    <mergeCell ref="AB9:AD9"/>
    <mergeCell ref="O9:O10"/>
    <mergeCell ref="P9:R9"/>
    <mergeCell ref="S9:U9"/>
    <mergeCell ref="V9:X9"/>
    <mergeCell ref="Y9:AA9"/>
    <mergeCell ref="N9:N10"/>
    <mergeCell ref="A2:AH2"/>
    <mergeCell ref="B3:AE3"/>
    <mergeCell ref="B8:AH8"/>
    <mergeCell ref="A9:A10"/>
    <mergeCell ref="B9:B10"/>
    <mergeCell ref="D9:D10"/>
    <mergeCell ref="E9:E10"/>
    <mergeCell ref="F9:F10"/>
    <mergeCell ref="G9:G10"/>
    <mergeCell ref="H9:H10"/>
    <mergeCell ref="I9:I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H103"/>
  <sheetViews>
    <sheetView topLeftCell="A82" workbookViewId="0">
      <selection activeCell="B70" sqref="B1:B1048576"/>
    </sheetView>
  </sheetViews>
  <sheetFormatPr defaultRowHeight="15" x14ac:dyDescent="0.25"/>
  <cols>
    <col min="1" max="1" width="4.140625" customWidth="1"/>
    <col min="2" max="2" width="14.5703125" customWidth="1"/>
    <col min="3" max="3" width="41.85546875" customWidth="1"/>
    <col min="4" max="4" width="7.85546875" customWidth="1"/>
    <col min="5" max="5" width="7.140625" customWidth="1"/>
    <col min="6" max="8" width="0" hidden="1" customWidth="1"/>
    <col min="9" max="10" width="6.5703125" customWidth="1"/>
    <col min="11" max="11" width="6" customWidth="1"/>
    <col min="12" max="12" width="11.42578125" customWidth="1"/>
    <col min="13" max="13" width="6.42578125" customWidth="1"/>
    <col min="14" max="14" width="9" customWidth="1"/>
    <col min="15" max="15" width="8.85546875" customWidth="1"/>
    <col min="16" max="16" width="4.140625" customWidth="1"/>
    <col min="17" max="17" width="4" customWidth="1"/>
    <col min="18" max="18" width="6.5703125" customWidth="1"/>
    <col min="19" max="19" width="3.7109375" customWidth="1"/>
    <col min="20" max="20" width="4.42578125" customWidth="1"/>
    <col min="21" max="21" width="6.140625" customWidth="1"/>
    <col min="22" max="22" width="4.140625" customWidth="1"/>
    <col min="23" max="23" width="3.140625" customWidth="1"/>
    <col min="24" max="24" width="8" customWidth="1"/>
    <col min="25" max="25" width="4.42578125" customWidth="1"/>
    <col min="26" max="26" width="3.140625" customWidth="1"/>
    <col min="27" max="27" width="6.140625" customWidth="1"/>
    <col min="28" max="29" width="4" customWidth="1"/>
    <col min="30" max="30" width="9" customWidth="1"/>
    <col min="31" max="31" width="9.140625" customWidth="1"/>
    <col min="32" max="32" width="8.140625" customWidth="1"/>
    <col min="33" max="33" width="7.5703125" customWidth="1"/>
    <col min="34" max="34" width="9.140625" customWidth="1"/>
  </cols>
  <sheetData>
    <row r="1" spans="1:34" x14ac:dyDescent="0.25">
      <c r="A1" s="97"/>
      <c r="B1" s="99"/>
      <c r="C1" s="99"/>
      <c r="D1" s="100"/>
      <c r="E1" s="100"/>
      <c r="F1" s="100"/>
      <c r="G1" s="100"/>
      <c r="H1" s="101"/>
      <c r="I1" s="102"/>
      <c r="J1" s="102"/>
      <c r="K1" s="102"/>
      <c r="L1" s="100"/>
      <c r="M1" s="100"/>
      <c r="N1" s="100"/>
      <c r="O1" s="100"/>
      <c r="P1" s="100"/>
      <c r="Q1" s="100"/>
      <c r="R1" s="100"/>
      <c r="S1" s="100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97"/>
      <c r="AF1" s="97"/>
      <c r="AG1" s="97"/>
      <c r="AH1" s="97"/>
    </row>
    <row r="2" spans="1:34" x14ac:dyDescent="0.2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x14ac:dyDescent="0.25">
      <c r="A3" s="97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04"/>
      <c r="AG3" s="104"/>
      <c r="AH3" s="97"/>
    </row>
    <row r="4" spans="1:34" x14ac:dyDescent="0.25">
      <c r="A4" s="97"/>
      <c r="B4" s="98"/>
      <c r="C4" s="98"/>
      <c r="D4" s="103"/>
      <c r="E4" s="105"/>
      <c r="F4" s="105"/>
      <c r="G4" s="105"/>
      <c r="H4" s="106"/>
      <c r="I4" s="107"/>
      <c r="J4" s="107"/>
      <c r="K4" s="107"/>
      <c r="L4" s="105"/>
      <c r="M4" s="105"/>
      <c r="N4" s="105"/>
      <c r="O4" s="105"/>
      <c r="P4" s="105"/>
      <c r="Q4" s="105"/>
      <c r="R4" s="105"/>
      <c r="S4" s="105"/>
      <c r="T4" s="103"/>
      <c r="U4" s="103"/>
      <c r="V4" s="103"/>
      <c r="W4" s="103"/>
      <c r="X4" s="103"/>
      <c r="Y4" s="100" t="s">
        <v>3</v>
      </c>
      <c r="Z4" s="100"/>
      <c r="AA4" s="100"/>
      <c r="AB4" s="100"/>
      <c r="AC4" s="103"/>
      <c r="AD4" s="103"/>
      <c r="AE4" s="97"/>
      <c r="AF4" s="97"/>
      <c r="AG4" s="97"/>
      <c r="AH4" s="97"/>
    </row>
    <row r="5" spans="1:34" x14ac:dyDescent="0.25">
      <c r="A5" s="97"/>
      <c r="B5" s="99"/>
      <c r="C5" s="99"/>
      <c r="D5" s="105"/>
      <c r="E5" s="108"/>
      <c r="F5" s="108"/>
      <c r="G5" s="108"/>
      <c r="H5" s="109"/>
      <c r="I5" s="110"/>
      <c r="J5" s="110"/>
      <c r="K5" s="111"/>
      <c r="L5" s="108"/>
      <c r="M5" s="108"/>
      <c r="N5" s="108"/>
      <c r="O5" s="99"/>
      <c r="P5" s="99"/>
      <c r="Q5" s="99"/>
      <c r="R5" s="99"/>
      <c r="S5" s="99"/>
      <c r="T5" s="99"/>
      <c r="U5" s="99"/>
      <c r="V5" s="99"/>
      <c r="W5" s="99"/>
      <c r="X5" s="99"/>
      <c r="Y5" s="112" t="s">
        <v>5</v>
      </c>
      <c r="Z5" s="112"/>
      <c r="AA5" s="112"/>
      <c r="AB5" s="112"/>
      <c r="AC5" s="112"/>
      <c r="AD5" s="112"/>
      <c r="AE5" s="97"/>
      <c r="AF5" s="97"/>
      <c r="AG5" s="97"/>
      <c r="AH5" s="97"/>
    </row>
    <row r="6" spans="1:34" x14ac:dyDescent="0.25">
      <c r="A6" s="97"/>
      <c r="B6" s="99"/>
      <c r="C6" s="99"/>
      <c r="D6" s="105"/>
      <c r="E6" s="99"/>
      <c r="F6" s="99"/>
      <c r="G6" s="99"/>
      <c r="H6" s="113"/>
      <c r="I6" s="114"/>
      <c r="J6" s="114"/>
      <c r="K6" s="114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 t="s">
        <v>8</v>
      </c>
      <c r="Z6" s="99"/>
      <c r="AA6" s="99"/>
      <c r="AB6" s="99"/>
      <c r="AC6" s="99"/>
      <c r="AD6" s="99"/>
      <c r="AE6" s="97"/>
      <c r="AF6" s="97"/>
      <c r="AG6" s="97"/>
      <c r="AH6" s="97"/>
    </row>
    <row r="7" spans="1:34" x14ac:dyDescent="0.25">
      <c r="A7" s="104"/>
      <c r="B7" s="99"/>
      <c r="C7" s="99"/>
      <c r="D7" s="99"/>
      <c r="E7" s="99"/>
      <c r="F7" s="99"/>
      <c r="G7" s="99"/>
      <c r="H7" s="113"/>
      <c r="I7" s="114"/>
      <c r="J7" s="114"/>
      <c r="K7" s="114"/>
      <c r="L7" s="99"/>
      <c r="M7" s="99"/>
      <c r="N7" s="99"/>
      <c r="O7" s="99"/>
      <c r="P7" s="99"/>
      <c r="Q7" s="99"/>
      <c r="R7" s="99"/>
      <c r="S7" s="99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97"/>
      <c r="AF7" s="97"/>
      <c r="AG7" s="97"/>
      <c r="AH7" s="97"/>
    </row>
    <row r="8" spans="1:34" x14ac:dyDescent="0.25">
      <c r="A8" s="97"/>
      <c r="B8" s="183"/>
      <c r="C8" s="183"/>
      <c r="D8" s="183"/>
      <c r="E8" s="183"/>
      <c r="F8" s="183"/>
      <c r="G8" s="183"/>
      <c r="H8" s="184"/>
      <c r="I8" s="184"/>
      <c r="J8" s="184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1:34" ht="24" customHeight="1" x14ac:dyDescent="0.25">
      <c r="A9" s="185" t="s">
        <v>9</v>
      </c>
      <c r="B9" s="180" t="s">
        <v>11</v>
      </c>
      <c r="C9" s="115" t="s">
        <v>12</v>
      </c>
      <c r="D9" s="187" t="s">
        <v>13</v>
      </c>
      <c r="E9" s="180" t="s">
        <v>14</v>
      </c>
      <c r="F9" s="187" t="s">
        <v>15</v>
      </c>
      <c r="G9" s="189" t="s">
        <v>16</v>
      </c>
      <c r="H9" s="190" t="s">
        <v>17</v>
      </c>
      <c r="I9" s="191" t="s">
        <v>17</v>
      </c>
      <c r="J9" s="116" t="s">
        <v>18</v>
      </c>
      <c r="K9" s="192" t="s">
        <v>19</v>
      </c>
      <c r="L9" s="189" t="s">
        <v>20</v>
      </c>
      <c r="M9" s="180" t="s">
        <v>21</v>
      </c>
      <c r="N9" s="180" t="s">
        <v>22</v>
      </c>
      <c r="O9" s="189" t="s">
        <v>23</v>
      </c>
      <c r="P9" s="189" t="s">
        <v>24</v>
      </c>
      <c r="Q9" s="189"/>
      <c r="R9" s="189"/>
      <c r="S9" s="189" t="s">
        <v>25</v>
      </c>
      <c r="T9" s="189"/>
      <c r="U9" s="189"/>
      <c r="V9" s="194" t="s">
        <v>26</v>
      </c>
      <c r="W9" s="195"/>
      <c r="X9" s="196"/>
      <c r="Y9" s="189" t="s">
        <v>27</v>
      </c>
      <c r="Z9" s="189"/>
      <c r="AA9" s="189"/>
      <c r="AB9" s="189" t="s">
        <v>28</v>
      </c>
      <c r="AC9" s="189"/>
      <c r="AD9" s="189"/>
      <c r="AE9" s="187" t="s">
        <v>29</v>
      </c>
      <c r="AF9" s="189" t="s">
        <v>30</v>
      </c>
      <c r="AG9" s="189" t="s">
        <v>31</v>
      </c>
      <c r="AH9" s="187" t="s">
        <v>32</v>
      </c>
    </row>
    <row r="10" spans="1:34" ht="18.75" customHeight="1" x14ac:dyDescent="0.25">
      <c r="A10" s="186"/>
      <c r="B10" s="180"/>
      <c r="C10" s="117"/>
      <c r="D10" s="188"/>
      <c r="E10" s="180"/>
      <c r="F10" s="188"/>
      <c r="G10" s="189"/>
      <c r="H10" s="190"/>
      <c r="I10" s="191"/>
      <c r="J10" s="118"/>
      <c r="K10" s="193"/>
      <c r="L10" s="189"/>
      <c r="M10" s="180"/>
      <c r="N10" s="180"/>
      <c r="O10" s="189"/>
      <c r="P10" s="119" t="s">
        <v>33</v>
      </c>
      <c r="Q10" s="119" t="s">
        <v>34</v>
      </c>
      <c r="R10" s="119" t="s">
        <v>35</v>
      </c>
      <c r="S10" s="119" t="s">
        <v>33</v>
      </c>
      <c r="T10" s="119" t="s">
        <v>34</v>
      </c>
      <c r="U10" s="119" t="s">
        <v>35</v>
      </c>
      <c r="V10" s="119" t="s">
        <v>33</v>
      </c>
      <c r="W10" s="119" t="s">
        <v>34</v>
      </c>
      <c r="X10" s="119" t="s">
        <v>35</v>
      </c>
      <c r="Y10" s="119" t="s">
        <v>33</v>
      </c>
      <c r="Z10" s="119" t="s">
        <v>34</v>
      </c>
      <c r="AA10" s="119" t="s">
        <v>35</v>
      </c>
      <c r="AB10" s="119" t="s">
        <v>33</v>
      </c>
      <c r="AC10" s="119" t="s">
        <v>34</v>
      </c>
      <c r="AD10" s="119" t="s">
        <v>35</v>
      </c>
      <c r="AE10" s="188"/>
      <c r="AF10" s="189"/>
      <c r="AG10" s="189"/>
      <c r="AH10" s="188"/>
    </row>
    <row r="11" spans="1:34" x14ac:dyDescent="0.25">
      <c r="A11" s="120">
        <v>1</v>
      </c>
      <c r="B11" s="121">
        <v>3</v>
      </c>
      <c r="C11" s="121">
        <v>4</v>
      </c>
      <c r="D11" s="120">
        <v>5</v>
      </c>
      <c r="E11" s="120">
        <v>6</v>
      </c>
      <c r="F11" s="120">
        <v>5</v>
      </c>
      <c r="G11" s="120">
        <v>6</v>
      </c>
      <c r="H11" s="122">
        <v>7</v>
      </c>
      <c r="I11" s="123">
        <v>7</v>
      </c>
      <c r="J11" s="123">
        <v>8</v>
      </c>
      <c r="K11" s="123">
        <v>9</v>
      </c>
      <c r="L11" s="120">
        <v>10</v>
      </c>
      <c r="M11" s="120">
        <v>11</v>
      </c>
      <c r="N11" s="120">
        <v>12</v>
      </c>
      <c r="O11" s="120">
        <v>13</v>
      </c>
      <c r="P11" s="120">
        <v>14</v>
      </c>
      <c r="Q11" s="120">
        <v>15</v>
      </c>
      <c r="R11" s="120">
        <v>16</v>
      </c>
      <c r="S11" s="120">
        <v>17</v>
      </c>
      <c r="T11" s="120">
        <v>18</v>
      </c>
      <c r="U11" s="120">
        <v>19</v>
      </c>
      <c r="V11" s="120">
        <v>20</v>
      </c>
      <c r="W11" s="120">
        <v>21</v>
      </c>
      <c r="X11" s="120">
        <v>22</v>
      </c>
      <c r="Y11" s="120">
        <v>23</v>
      </c>
      <c r="Z11" s="120">
        <v>24</v>
      </c>
      <c r="AA11" s="120">
        <v>25</v>
      </c>
      <c r="AB11" s="120">
        <v>26</v>
      </c>
      <c r="AC11" s="120">
        <v>27</v>
      </c>
      <c r="AD11" s="120">
        <v>28</v>
      </c>
      <c r="AE11" s="124">
        <v>28</v>
      </c>
      <c r="AF11" s="124">
        <v>29</v>
      </c>
      <c r="AG11" s="120">
        <v>30</v>
      </c>
      <c r="AH11" s="120">
        <v>31</v>
      </c>
    </row>
    <row r="12" spans="1:34" ht="60" x14ac:dyDescent="0.25">
      <c r="A12" s="125">
        <v>1</v>
      </c>
      <c r="B12" s="126" t="s">
        <v>37</v>
      </c>
      <c r="C12" s="126" t="s">
        <v>38</v>
      </c>
      <c r="D12" s="125" t="s">
        <v>39</v>
      </c>
      <c r="E12" s="126" t="s">
        <v>299</v>
      </c>
      <c r="F12" s="125"/>
      <c r="G12" s="125">
        <v>14</v>
      </c>
      <c r="H12" s="127"/>
      <c r="I12" s="128"/>
      <c r="J12" s="128" t="s">
        <v>40</v>
      </c>
      <c r="K12" s="128">
        <v>3.12</v>
      </c>
      <c r="L12" s="125">
        <v>0.5</v>
      </c>
      <c r="M12" s="125">
        <v>17697</v>
      </c>
      <c r="N12" s="129">
        <f t="shared" ref="N12:O37" si="0">K12*M12</f>
        <v>55214.64</v>
      </c>
      <c r="O12" s="129">
        <f t="shared" si="0"/>
        <v>27607.32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>
        <f>U12+X12+AA12+AD12+R12</f>
        <v>0</v>
      </c>
      <c r="AF12" s="129">
        <f>O12+AE12</f>
        <v>27607.32</v>
      </c>
      <c r="AG12" s="129">
        <f>O12*10%</f>
        <v>2760.732</v>
      </c>
      <c r="AH12" s="129">
        <f t="shared" ref="AH12:AH78" si="1">AF12+AG12</f>
        <v>30368.052</v>
      </c>
    </row>
    <row r="13" spans="1:34" ht="36" x14ac:dyDescent="0.25">
      <c r="A13" s="125">
        <v>2</v>
      </c>
      <c r="B13" s="126" t="s">
        <v>45</v>
      </c>
      <c r="C13" s="126" t="s">
        <v>46</v>
      </c>
      <c r="D13" s="125" t="s">
        <v>39</v>
      </c>
      <c r="E13" s="126" t="s">
        <v>300</v>
      </c>
      <c r="F13" s="125"/>
      <c r="G13" s="125">
        <v>5</v>
      </c>
      <c r="H13" s="127"/>
      <c r="I13" s="128"/>
      <c r="J13" s="128" t="s">
        <v>47</v>
      </c>
      <c r="K13" s="128">
        <v>6.42</v>
      </c>
      <c r="L13" s="125">
        <v>1</v>
      </c>
      <c r="M13" s="125">
        <v>17697</v>
      </c>
      <c r="N13" s="129">
        <f>K13*M13</f>
        <v>113614.74</v>
      </c>
      <c r="O13" s="129">
        <f t="shared" si="0"/>
        <v>113614.74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>
        <f t="shared" ref="AE13:AE74" si="2">U13+X13+AA13+AD13+R13</f>
        <v>0</v>
      </c>
      <c r="AF13" s="129">
        <f t="shared" ref="AF13:AF74" si="3">O13+AE13</f>
        <v>113614.74</v>
      </c>
      <c r="AG13" s="129">
        <f>AF13*10%</f>
        <v>11361.474000000002</v>
      </c>
      <c r="AH13" s="129">
        <f t="shared" si="1"/>
        <v>124976.21400000001</v>
      </c>
    </row>
    <row r="14" spans="1:34" ht="24" x14ac:dyDescent="0.25">
      <c r="A14" s="125">
        <f t="shared" ref="A14:A80" si="4">A13+1</f>
        <v>3</v>
      </c>
      <c r="B14" s="126" t="s">
        <v>49</v>
      </c>
      <c r="C14" s="126" t="s">
        <v>50</v>
      </c>
      <c r="D14" s="125" t="s">
        <v>39</v>
      </c>
      <c r="E14" s="126" t="s">
        <v>301</v>
      </c>
      <c r="F14" s="125" t="s">
        <v>51</v>
      </c>
      <c r="G14" s="125">
        <v>9</v>
      </c>
      <c r="H14" s="127"/>
      <c r="I14" s="128"/>
      <c r="J14" s="128" t="s">
        <v>52</v>
      </c>
      <c r="K14" s="128">
        <v>5.99</v>
      </c>
      <c r="L14" s="125">
        <v>0.5</v>
      </c>
      <c r="M14" s="125">
        <v>17697</v>
      </c>
      <c r="N14" s="129">
        <f t="shared" si="0"/>
        <v>106005.03</v>
      </c>
      <c r="O14" s="129">
        <f t="shared" si="0"/>
        <v>53002.514999999999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>
        <f t="shared" si="2"/>
        <v>0</v>
      </c>
      <c r="AF14" s="129">
        <f t="shared" si="3"/>
        <v>53002.514999999999</v>
      </c>
      <c r="AG14" s="129">
        <f>O14*10%</f>
        <v>5300.2515000000003</v>
      </c>
      <c r="AH14" s="129">
        <f t="shared" si="1"/>
        <v>58302.766499999998</v>
      </c>
    </row>
    <row r="15" spans="1:34" ht="36" x14ac:dyDescent="0.25">
      <c r="A15" s="125">
        <f t="shared" si="4"/>
        <v>4</v>
      </c>
      <c r="B15" s="126" t="s">
        <v>331</v>
      </c>
      <c r="C15" s="126" t="s">
        <v>332</v>
      </c>
      <c r="D15" s="125" t="s">
        <v>39</v>
      </c>
      <c r="E15" s="126" t="s">
        <v>333</v>
      </c>
      <c r="F15" s="125"/>
      <c r="G15" s="125"/>
      <c r="H15" s="127"/>
      <c r="I15" s="128"/>
      <c r="J15" s="128" t="s">
        <v>40</v>
      </c>
      <c r="K15" s="128">
        <v>2.94</v>
      </c>
      <c r="L15" s="125">
        <v>1</v>
      </c>
      <c r="M15" s="125">
        <v>17697</v>
      </c>
      <c r="N15" s="129">
        <f t="shared" si="0"/>
        <v>52029.18</v>
      </c>
      <c r="O15" s="129">
        <f t="shared" si="0"/>
        <v>52029.18</v>
      </c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>
        <f t="shared" si="2"/>
        <v>0</v>
      </c>
      <c r="AF15" s="129">
        <f t="shared" si="3"/>
        <v>52029.18</v>
      </c>
      <c r="AG15" s="129">
        <f>O15*10%</f>
        <v>5202.9180000000006</v>
      </c>
      <c r="AH15" s="129">
        <f t="shared" si="1"/>
        <v>57232.097999999998</v>
      </c>
    </row>
    <row r="16" spans="1:34" ht="36" x14ac:dyDescent="0.25">
      <c r="A16" s="125">
        <f t="shared" si="4"/>
        <v>5</v>
      </c>
      <c r="B16" s="126" t="s">
        <v>54</v>
      </c>
      <c r="C16" s="126" t="s">
        <v>55</v>
      </c>
      <c r="D16" s="125" t="s">
        <v>56</v>
      </c>
      <c r="E16" s="126" t="s">
        <v>302</v>
      </c>
      <c r="F16" s="125"/>
      <c r="G16" s="130"/>
      <c r="H16" s="127" t="s">
        <v>57</v>
      </c>
      <c r="I16" s="128" t="s">
        <v>57</v>
      </c>
      <c r="J16" s="128"/>
      <c r="K16" s="128">
        <v>2.89</v>
      </c>
      <c r="L16" s="125">
        <v>0.5</v>
      </c>
      <c r="M16" s="125">
        <v>17697</v>
      </c>
      <c r="N16" s="129">
        <f t="shared" si="0"/>
        <v>51144.33</v>
      </c>
      <c r="O16" s="129">
        <f t="shared" si="0"/>
        <v>25572.165000000001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>
        <f t="shared" si="2"/>
        <v>0</v>
      </c>
      <c r="AF16" s="129">
        <f t="shared" si="3"/>
        <v>25572.165000000001</v>
      </c>
      <c r="AG16" s="129"/>
      <c r="AH16" s="129">
        <f t="shared" si="1"/>
        <v>25572.165000000001</v>
      </c>
    </row>
    <row r="17" spans="1:34" ht="36" x14ac:dyDescent="0.25">
      <c r="A17" s="125">
        <f t="shared" si="4"/>
        <v>6</v>
      </c>
      <c r="B17" s="126" t="s">
        <v>58</v>
      </c>
      <c r="C17" s="126" t="s">
        <v>55</v>
      </c>
      <c r="D17" s="125" t="s">
        <v>56</v>
      </c>
      <c r="E17" s="126" t="s">
        <v>302</v>
      </c>
      <c r="F17" s="125"/>
      <c r="G17" s="125">
        <v>14</v>
      </c>
      <c r="H17" s="127"/>
      <c r="I17" s="128"/>
      <c r="J17" s="128" t="s">
        <v>40</v>
      </c>
      <c r="K17" s="128">
        <v>3.16</v>
      </c>
      <c r="L17" s="125">
        <v>1</v>
      </c>
      <c r="M17" s="125">
        <v>17697</v>
      </c>
      <c r="N17" s="129">
        <f t="shared" si="0"/>
        <v>55922.520000000004</v>
      </c>
      <c r="O17" s="129">
        <f t="shared" si="0"/>
        <v>55922.520000000004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>
        <f t="shared" si="2"/>
        <v>0</v>
      </c>
      <c r="AF17" s="129">
        <f t="shared" si="3"/>
        <v>55922.520000000004</v>
      </c>
      <c r="AG17" s="129">
        <f t="shared" ref="AG17:AG27" si="5">O17*10%</f>
        <v>5592.2520000000004</v>
      </c>
      <c r="AH17" s="129">
        <f t="shared" si="1"/>
        <v>61514.772000000004</v>
      </c>
    </row>
    <row r="18" spans="1:34" x14ac:dyDescent="0.25">
      <c r="A18" s="125">
        <f t="shared" si="4"/>
        <v>7</v>
      </c>
      <c r="B18" s="126" t="s">
        <v>89</v>
      </c>
      <c r="C18" s="126"/>
      <c r="D18" s="125" t="s">
        <v>56</v>
      </c>
      <c r="E18" s="126" t="s">
        <v>334</v>
      </c>
      <c r="F18" s="125"/>
      <c r="G18" s="125"/>
      <c r="H18" s="127"/>
      <c r="I18" s="128" t="s">
        <v>71</v>
      </c>
      <c r="J18" s="128"/>
      <c r="K18" s="128">
        <v>2.81</v>
      </c>
      <c r="L18" s="125">
        <v>0.5</v>
      </c>
      <c r="M18" s="125">
        <v>17697</v>
      </c>
      <c r="N18" s="129">
        <f t="shared" si="0"/>
        <v>49728.57</v>
      </c>
      <c r="O18" s="129">
        <f t="shared" si="0"/>
        <v>24864.285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>
        <v>0.5</v>
      </c>
      <c r="Z18" s="125">
        <v>30</v>
      </c>
      <c r="AA18" s="125">
        <f>17697*Z18%*Y18</f>
        <v>2654.5499999999997</v>
      </c>
      <c r="AB18" s="125"/>
      <c r="AC18" s="125"/>
      <c r="AD18" s="125"/>
      <c r="AE18" s="125">
        <f t="shared" si="2"/>
        <v>2654.5499999999997</v>
      </c>
      <c r="AF18" s="129">
        <f>O18+AE18</f>
        <v>27518.834999999999</v>
      </c>
      <c r="AG18" s="129">
        <f t="shared" si="5"/>
        <v>2486.4285</v>
      </c>
      <c r="AH18" s="129">
        <f t="shared" si="1"/>
        <v>30005.263500000001</v>
      </c>
    </row>
    <row r="19" spans="1:34" ht="24" x14ac:dyDescent="0.25">
      <c r="A19" s="125">
        <f t="shared" si="4"/>
        <v>8</v>
      </c>
      <c r="B19" s="126" t="s">
        <v>60</v>
      </c>
      <c r="C19" s="126" t="s">
        <v>61</v>
      </c>
      <c r="D19" s="125" t="s">
        <v>56</v>
      </c>
      <c r="E19" s="126" t="s">
        <v>303</v>
      </c>
      <c r="F19" s="125" t="s">
        <v>62</v>
      </c>
      <c r="G19" s="125">
        <v>11</v>
      </c>
      <c r="H19" s="127"/>
      <c r="I19" s="128"/>
      <c r="J19" s="128" t="s">
        <v>63</v>
      </c>
      <c r="K19" s="128">
        <v>4.1900000000000004</v>
      </c>
      <c r="L19" s="125">
        <v>1</v>
      </c>
      <c r="M19" s="125">
        <v>17697</v>
      </c>
      <c r="N19" s="129">
        <f t="shared" si="0"/>
        <v>74150.430000000008</v>
      </c>
      <c r="O19" s="129">
        <f t="shared" si="0"/>
        <v>74150.430000000008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>
        <f t="shared" si="2"/>
        <v>0</v>
      </c>
      <c r="AF19" s="129">
        <f t="shared" si="3"/>
        <v>74150.430000000008</v>
      </c>
      <c r="AG19" s="129">
        <f t="shared" si="5"/>
        <v>7415.0430000000015</v>
      </c>
      <c r="AH19" s="129">
        <f t="shared" si="1"/>
        <v>81565.473000000013</v>
      </c>
    </row>
    <row r="20" spans="1:34" ht="24" x14ac:dyDescent="0.25">
      <c r="A20" s="125">
        <f t="shared" si="4"/>
        <v>9</v>
      </c>
      <c r="B20" s="126" t="s">
        <v>88</v>
      </c>
      <c r="C20" s="155" t="s">
        <v>91</v>
      </c>
      <c r="D20" s="125" t="s">
        <v>56</v>
      </c>
      <c r="E20" s="126" t="s">
        <v>306</v>
      </c>
      <c r="F20" s="125"/>
      <c r="G20" s="125">
        <v>14</v>
      </c>
      <c r="H20" s="127"/>
      <c r="I20" s="128"/>
      <c r="J20" s="128" t="s">
        <v>40</v>
      </c>
      <c r="K20" s="128">
        <v>3.12</v>
      </c>
      <c r="L20" s="125">
        <v>0.5</v>
      </c>
      <c r="M20" s="125">
        <v>17697</v>
      </c>
      <c r="N20" s="129">
        <f t="shared" ref="N20:N21" si="6">K20*M20</f>
        <v>55214.64</v>
      </c>
      <c r="O20" s="129">
        <f t="shared" ref="O20:O21" si="7">L20*N20</f>
        <v>27607.32</v>
      </c>
      <c r="P20" s="125"/>
      <c r="Q20" s="125"/>
      <c r="R20" s="125"/>
      <c r="S20" s="125"/>
      <c r="T20" s="125"/>
      <c r="U20" s="125"/>
      <c r="V20" s="125"/>
      <c r="W20" s="125"/>
      <c r="X20" s="125"/>
      <c r="Y20" s="125">
        <v>0.5</v>
      </c>
      <c r="Z20" s="125">
        <v>30</v>
      </c>
      <c r="AA20" s="125">
        <f>17697*Z20%*Y20</f>
        <v>2654.5499999999997</v>
      </c>
      <c r="AB20" s="125"/>
      <c r="AC20" s="125"/>
      <c r="AD20" s="125"/>
      <c r="AE20" s="125">
        <f t="shared" si="2"/>
        <v>2654.5499999999997</v>
      </c>
      <c r="AF20" s="129">
        <f t="shared" si="3"/>
        <v>30261.87</v>
      </c>
      <c r="AG20" s="129"/>
      <c r="AH20" s="129">
        <f t="shared" ref="AH20:AH21" si="8">AF20+AG20</f>
        <v>30261.87</v>
      </c>
    </row>
    <row r="21" spans="1:34" ht="24" x14ac:dyDescent="0.25">
      <c r="A21" s="125">
        <f t="shared" si="4"/>
        <v>10</v>
      </c>
      <c r="B21" s="126" t="s">
        <v>92</v>
      </c>
      <c r="C21" s="155" t="s">
        <v>91</v>
      </c>
      <c r="D21" s="125" t="s">
        <v>56</v>
      </c>
      <c r="E21" s="126" t="s">
        <v>306</v>
      </c>
      <c r="F21" s="125"/>
      <c r="G21" s="125">
        <v>11</v>
      </c>
      <c r="H21" s="127"/>
      <c r="I21" s="128"/>
      <c r="J21" s="128" t="s">
        <v>93</v>
      </c>
      <c r="K21" s="128">
        <v>3.53</v>
      </c>
      <c r="L21" s="125">
        <v>1</v>
      </c>
      <c r="M21" s="125">
        <v>17697</v>
      </c>
      <c r="N21" s="129">
        <f t="shared" si="6"/>
        <v>62470.409999999996</v>
      </c>
      <c r="O21" s="129">
        <f t="shared" si="7"/>
        <v>62470.409999999996</v>
      </c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>
        <f t="shared" si="2"/>
        <v>0</v>
      </c>
      <c r="AF21" s="129">
        <f t="shared" si="3"/>
        <v>62470.409999999996</v>
      </c>
      <c r="AG21" s="129">
        <f t="shared" si="5"/>
        <v>6247.0410000000002</v>
      </c>
      <c r="AH21" s="129">
        <f t="shared" si="8"/>
        <v>68717.451000000001</v>
      </c>
    </row>
    <row r="22" spans="1:34" x14ac:dyDescent="0.25">
      <c r="A22" s="125">
        <f t="shared" si="4"/>
        <v>11</v>
      </c>
      <c r="B22" s="126" t="s">
        <v>67</v>
      </c>
      <c r="C22" s="126"/>
      <c r="D22" s="125" t="s">
        <v>56</v>
      </c>
      <c r="E22" s="131" t="s">
        <v>68</v>
      </c>
      <c r="F22" s="125"/>
      <c r="G22" s="130"/>
      <c r="H22" s="127" t="s">
        <v>69</v>
      </c>
      <c r="I22" s="128" t="s">
        <v>69</v>
      </c>
      <c r="J22" s="128"/>
      <c r="K22" s="128">
        <v>2.84</v>
      </c>
      <c r="L22" s="125">
        <v>1</v>
      </c>
      <c r="M22" s="125">
        <v>17697</v>
      </c>
      <c r="N22" s="129">
        <f t="shared" si="0"/>
        <v>50259.479999999996</v>
      </c>
      <c r="O22" s="129">
        <f t="shared" si="0"/>
        <v>50259.479999999996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>
        <f t="shared" si="2"/>
        <v>0</v>
      </c>
      <c r="AF22" s="129">
        <f t="shared" si="3"/>
        <v>50259.479999999996</v>
      </c>
      <c r="AG22" s="129">
        <f t="shared" si="5"/>
        <v>5025.9480000000003</v>
      </c>
      <c r="AH22" s="129">
        <f t="shared" si="1"/>
        <v>55285.428</v>
      </c>
    </row>
    <row r="23" spans="1:34" x14ac:dyDescent="0.25">
      <c r="A23" s="125">
        <f t="shared" si="4"/>
        <v>12</v>
      </c>
      <c r="B23" s="126" t="s">
        <v>70</v>
      </c>
      <c r="C23" s="126"/>
      <c r="D23" s="125" t="s">
        <v>56</v>
      </c>
      <c r="E23" s="131" t="s">
        <v>68</v>
      </c>
      <c r="F23" s="125"/>
      <c r="G23" s="130"/>
      <c r="H23" s="127" t="s">
        <v>71</v>
      </c>
      <c r="I23" s="128" t="s">
        <v>71</v>
      </c>
      <c r="J23" s="128"/>
      <c r="K23" s="128">
        <v>2.81</v>
      </c>
      <c r="L23" s="125">
        <v>1</v>
      </c>
      <c r="M23" s="125">
        <v>17697</v>
      </c>
      <c r="N23" s="129">
        <f t="shared" si="0"/>
        <v>49728.57</v>
      </c>
      <c r="O23" s="129">
        <f t="shared" si="0"/>
        <v>49728.57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>
        <f t="shared" si="2"/>
        <v>0</v>
      </c>
      <c r="AF23" s="129">
        <f t="shared" si="3"/>
        <v>49728.57</v>
      </c>
      <c r="AG23" s="129">
        <f t="shared" si="5"/>
        <v>4972.857</v>
      </c>
      <c r="AH23" s="129">
        <f t="shared" si="1"/>
        <v>54701.426999999996</v>
      </c>
    </row>
    <row r="24" spans="1:34" ht="24" x14ac:dyDescent="0.25">
      <c r="A24" s="125"/>
      <c r="B24" s="126" t="s">
        <v>42</v>
      </c>
      <c r="C24" s="126"/>
      <c r="D24" s="125" t="s">
        <v>56</v>
      </c>
      <c r="E24" s="131" t="s">
        <v>68</v>
      </c>
      <c r="F24" s="125"/>
      <c r="G24" s="130"/>
      <c r="H24" s="127"/>
      <c r="I24" s="128"/>
      <c r="J24" s="128" t="s">
        <v>40</v>
      </c>
      <c r="K24" s="128">
        <v>2.94</v>
      </c>
      <c r="L24" s="125">
        <v>1</v>
      </c>
      <c r="M24" s="125">
        <v>17697</v>
      </c>
      <c r="N24" s="129">
        <f t="shared" si="0"/>
        <v>52029.18</v>
      </c>
      <c r="O24" s="129">
        <f t="shared" si="0"/>
        <v>52029.18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>
        <v>1</v>
      </c>
      <c r="AC24" s="125">
        <v>50</v>
      </c>
      <c r="AD24" s="125">
        <v>28266</v>
      </c>
      <c r="AE24" s="125">
        <f t="shared" si="2"/>
        <v>28266</v>
      </c>
      <c r="AF24" s="129">
        <f>O24+AE24</f>
        <v>80295.179999999993</v>
      </c>
      <c r="AG24" s="129">
        <f t="shared" si="5"/>
        <v>5202.9180000000006</v>
      </c>
      <c r="AH24" s="129">
        <f t="shared" si="1"/>
        <v>85498.097999999998</v>
      </c>
    </row>
    <row r="25" spans="1:34" ht="24" x14ac:dyDescent="0.25">
      <c r="A25" s="125"/>
      <c r="B25" s="126" t="s">
        <v>42</v>
      </c>
      <c r="C25" s="126"/>
      <c r="D25" s="125" t="s">
        <v>56</v>
      </c>
      <c r="E25" s="131" t="s">
        <v>68</v>
      </c>
      <c r="F25" s="125"/>
      <c r="G25" s="130"/>
      <c r="H25" s="127"/>
      <c r="I25" s="128"/>
      <c r="J25" s="128" t="s">
        <v>40</v>
      </c>
      <c r="K25" s="128">
        <v>2.94</v>
      </c>
      <c r="L25" s="125">
        <v>1</v>
      </c>
      <c r="M25" s="125">
        <v>17697</v>
      </c>
      <c r="N25" s="129">
        <f t="shared" ref="N25:N26" si="9">K25*M25</f>
        <v>52029.18</v>
      </c>
      <c r="O25" s="129">
        <f t="shared" ref="O25:O26" si="10">L25*N25</f>
        <v>52029.18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>
        <v>1</v>
      </c>
      <c r="AC25" s="125">
        <v>50</v>
      </c>
      <c r="AD25" s="125">
        <v>28266</v>
      </c>
      <c r="AE25" s="125">
        <f t="shared" si="2"/>
        <v>28266</v>
      </c>
      <c r="AF25" s="129">
        <f t="shared" si="3"/>
        <v>80295.179999999993</v>
      </c>
      <c r="AG25" s="129">
        <f t="shared" si="5"/>
        <v>5202.9180000000006</v>
      </c>
      <c r="AH25" s="129">
        <f t="shared" ref="AH25:AH26" si="11">AF25+AG25</f>
        <v>85498.097999999998</v>
      </c>
    </row>
    <row r="26" spans="1:34" ht="24" x14ac:dyDescent="0.25">
      <c r="A26" s="125"/>
      <c r="B26" s="126" t="s">
        <v>42</v>
      </c>
      <c r="C26" s="126"/>
      <c r="D26" s="125" t="s">
        <v>56</v>
      </c>
      <c r="E26" s="131" t="s">
        <v>68</v>
      </c>
      <c r="F26" s="125"/>
      <c r="G26" s="130"/>
      <c r="H26" s="127"/>
      <c r="I26" s="128"/>
      <c r="J26" s="128" t="s">
        <v>40</v>
      </c>
      <c r="K26" s="128">
        <v>2.94</v>
      </c>
      <c r="L26" s="125">
        <v>1</v>
      </c>
      <c r="M26" s="125">
        <v>17697</v>
      </c>
      <c r="N26" s="129">
        <f t="shared" si="9"/>
        <v>52029.18</v>
      </c>
      <c r="O26" s="129">
        <f t="shared" si="10"/>
        <v>52029.18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>
        <v>1</v>
      </c>
      <c r="AC26" s="125">
        <v>50</v>
      </c>
      <c r="AD26" s="125">
        <v>28266</v>
      </c>
      <c r="AE26" s="125">
        <f t="shared" si="2"/>
        <v>28266</v>
      </c>
      <c r="AF26" s="129">
        <f t="shared" si="3"/>
        <v>80295.179999999993</v>
      </c>
      <c r="AG26" s="129">
        <f t="shared" si="5"/>
        <v>5202.9180000000006</v>
      </c>
      <c r="AH26" s="129">
        <f t="shared" si="11"/>
        <v>85498.097999999998</v>
      </c>
    </row>
    <row r="27" spans="1:34" ht="24" x14ac:dyDescent="0.25">
      <c r="A27" s="125">
        <f>A23+1</f>
        <v>13</v>
      </c>
      <c r="B27" s="126" t="s">
        <v>73</v>
      </c>
      <c r="C27" s="126"/>
      <c r="D27" s="125" t="s">
        <v>56</v>
      </c>
      <c r="E27" s="131" t="s">
        <v>68</v>
      </c>
      <c r="F27" s="125"/>
      <c r="G27" s="125"/>
      <c r="H27" s="127" t="s">
        <v>71</v>
      </c>
      <c r="I27" s="128" t="s">
        <v>71</v>
      </c>
      <c r="J27" s="128"/>
      <c r="K27" s="128">
        <v>2.81</v>
      </c>
      <c r="L27" s="125">
        <v>1.5</v>
      </c>
      <c r="M27" s="125">
        <v>17697</v>
      </c>
      <c r="N27" s="129">
        <f t="shared" si="0"/>
        <v>49728.57</v>
      </c>
      <c r="O27" s="129">
        <f t="shared" si="0"/>
        <v>74592.854999999996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>
        <v>1.5</v>
      </c>
      <c r="Z27" s="125">
        <v>20</v>
      </c>
      <c r="AA27" s="125">
        <f>17697*Z27%*Y27</f>
        <v>5309.1</v>
      </c>
      <c r="AB27" s="125"/>
      <c r="AC27" s="125"/>
      <c r="AD27" s="125"/>
      <c r="AE27" s="125">
        <f>U27+X27+AA27+AD27+R27</f>
        <v>5309.1</v>
      </c>
      <c r="AF27" s="129">
        <f>O27+AE27</f>
        <v>79901.955000000002</v>
      </c>
      <c r="AG27" s="129">
        <f t="shared" si="5"/>
        <v>7459.2855</v>
      </c>
      <c r="AH27" s="129">
        <f t="shared" si="1"/>
        <v>87361.2405</v>
      </c>
    </row>
    <row r="28" spans="1:34" ht="24" x14ac:dyDescent="0.25">
      <c r="A28" s="125">
        <f t="shared" si="4"/>
        <v>14</v>
      </c>
      <c r="B28" s="126" t="s">
        <v>74</v>
      </c>
      <c r="C28" s="126"/>
      <c r="D28" s="125" t="s">
        <v>39</v>
      </c>
      <c r="E28" s="131" t="s">
        <v>68</v>
      </c>
      <c r="F28" s="125"/>
      <c r="G28" s="125">
        <v>10</v>
      </c>
      <c r="H28" s="127"/>
      <c r="I28" s="128"/>
      <c r="J28" s="128" t="s">
        <v>75</v>
      </c>
      <c r="K28" s="128">
        <v>3.52</v>
      </c>
      <c r="L28" s="125">
        <v>1</v>
      </c>
      <c r="M28" s="125">
        <v>17697</v>
      </c>
      <c r="N28" s="129">
        <f t="shared" si="0"/>
        <v>62293.440000000002</v>
      </c>
      <c r="O28" s="129">
        <f t="shared" si="0"/>
        <v>62293.440000000002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>
        <f t="shared" si="2"/>
        <v>0</v>
      </c>
      <c r="AF28" s="129">
        <f t="shared" si="3"/>
        <v>62293.440000000002</v>
      </c>
      <c r="AG28" s="129">
        <f>AF28*10%</f>
        <v>6229.344000000001</v>
      </c>
      <c r="AH28" s="129">
        <f t="shared" si="1"/>
        <v>68522.784</v>
      </c>
    </row>
    <row r="29" spans="1:34" x14ac:dyDescent="0.25">
      <c r="A29" s="125">
        <f t="shared" si="4"/>
        <v>15</v>
      </c>
      <c r="B29" s="126" t="s">
        <v>76</v>
      </c>
      <c r="C29" s="126"/>
      <c r="D29" s="125" t="s">
        <v>56</v>
      </c>
      <c r="E29" s="131" t="s">
        <v>68</v>
      </c>
      <c r="F29" s="125"/>
      <c r="G29" s="130"/>
      <c r="H29" s="127" t="s">
        <v>71</v>
      </c>
      <c r="I29" s="128" t="s">
        <v>71</v>
      </c>
      <c r="J29" s="128"/>
      <c r="K29" s="128">
        <v>2.81</v>
      </c>
      <c r="L29" s="125">
        <v>0.5</v>
      </c>
      <c r="M29" s="125">
        <v>17697</v>
      </c>
      <c r="N29" s="129">
        <f t="shared" si="0"/>
        <v>49728.57</v>
      </c>
      <c r="O29" s="129">
        <f t="shared" si="0"/>
        <v>24864.285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>
        <f t="shared" si="2"/>
        <v>0</v>
      </c>
      <c r="AF29" s="129">
        <f t="shared" si="3"/>
        <v>24864.285</v>
      </c>
      <c r="AG29" s="129">
        <f t="shared" ref="AG29:AG38" si="12">O29*10%</f>
        <v>2486.4285</v>
      </c>
      <c r="AH29" s="129">
        <f t="shared" si="1"/>
        <v>27350.713499999998</v>
      </c>
    </row>
    <row r="30" spans="1:34" x14ac:dyDescent="0.25">
      <c r="A30" s="125">
        <f t="shared" si="4"/>
        <v>16</v>
      </c>
      <c r="B30" s="126" t="s">
        <v>77</v>
      </c>
      <c r="C30" s="126"/>
      <c r="D30" s="125" t="s">
        <v>39</v>
      </c>
      <c r="E30" s="131" t="s">
        <v>68</v>
      </c>
      <c r="F30" s="125"/>
      <c r="G30" s="130"/>
      <c r="H30" s="127" t="s">
        <v>71</v>
      </c>
      <c r="I30" s="128" t="s">
        <v>71</v>
      </c>
      <c r="J30" s="128"/>
      <c r="K30" s="128">
        <v>2.81</v>
      </c>
      <c r="L30" s="125">
        <v>1</v>
      </c>
      <c r="M30" s="125">
        <v>17697</v>
      </c>
      <c r="N30" s="129">
        <f t="shared" si="0"/>
        <v>49728.57</v>
      </c>
      <c r="O30" s="129">
        <f t="shared" si="0"/>
        <v>49728.57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>
        <f t="shared" si="2"/>
        <v>0</v>
      </c>
      <c r="AF30" s="129">
        <f t="shared" si="3"/>
        <v>49728.57</v>
      </c>
      <c r="AG30" s="129">
        <f t="shared" si="12"/>
        <v>4972.857</v>
      </c>
      <c r="AH30" s="129">
        <f t="shared" si="1"/>
        <v>54701.426999999996</v>
      </c>
    </row>
    <row r="31" spans="1:34" ht="24" x14ac:dyDescent="0.25">
      <c r="A31" s="125">
        <f t="shared" si="4"/>
        <v>17</v>
      </c>
      <c r="B31" s="126" t="s">
        <v>54</v>
      </c>
      <c r="C31" s="126"/>
      <c r="D31" s="125" t="s">
        <v>56</v>
      </c>
      <c r="E31" s="131" t="s">
        <v>68</v>
      </c>
      <c r="F31" s="125"/>
      <c r="G31" s="130"/>
      <c r="H31" s="127" t="s">
        <v>57</v>
      </c>
      <c r="I31" s="128" t="s">
        <v>57</v>
      </c>
      <c r="J31" s="128"/>
      <c r="K31" s="128">
        <v>2.89</v>
      </c>
      <c r="L31" s="125">
        <v>0.5</v>
      </c>
      <c r="M31" s="125">
        <v>17697</v>
      </c>
      <c r="N31" s="129">
        <f t="shared" si="0"/>
        <v>51144.33</v>
      </c>
      <c r="O31" s="129">
        <f t="shared" si="0"/>
        <v>25572.165000000001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>
        <f t="shared" si="2"/>
        <v>0</v>
      </c>
      <c r="AF31" s="129">
        <f t="shared" si="3"/>
        <v>25572.165000000001</v>
      </c>
      <c r="AG31" s="129">
        <f t="shared" si="12"/>
        <v>2557.2165000000005</v>
      </c>
      <c r="AH31" s="129">
        <f t="shared" si="1"/>
        <v>28129.381500000003</v>
      </c>
    </row>
    <row r="32" spans="1:34" x14ac:dyDescent="0.25">
      <c r="A32" s="125">
        <f t="shared" si="4"/>
        <v>18</v>
      </c>
      <c r="B32" s="126" t="s">
        <v>80</v>
      </c>
      <c r="C32" s="126"/>
      <c r="D32" s="125" t="s">
        <v>39</v>
      </c>
      <c r="E32" s="126" t="s">
        <v>68</v>
      </c>
      <c r="F32" s="125"/>
      <c r="G32" s="125">
        <v>10</v>
      </c>
      <c r="H32" s="127"/>
      <c r="I32" s="128"/>
      <c r="J32" s="128" t="s">
        <v>81</v>
      </c>
      <c r="K32" s="128">
        <v>4.0999999999999996</v>
      </c>
      <c r="L32" s="125">
        <v>0.5</v>
      </c>
      <c r="M32" s="125">
        <v>17697</v>
      </c>
      <c r="N32" s="129">
        <f t="shared" si="0"/>
        <v>72557.7</v>
      </c>
      <c r="O32" s="129">
        <f t="shared" si="0"/>
        <v>36278.85</v>
      </c>
      <c r="P32" s="125"/>
      <c r="Q32" s="125"/>
      <c r="R32" s="125"/>
      <c r="S32" s="125"/>
      <c r="T32" s="125"/>
      <c r="U32" s="125"/>
      <c r="V32" s="125">
        <v>0.5</v>
      </c>
      <c r="W32" s="125">
        <v>30</v>
      </c>
      <c r="X32" s="125">
        <v>2655</v>
      </c>
      <c r="Y32" s="125"/>
      <c r="Z32" s="125"/>
      <c r="AA32" s="125"/>
      <c r="AB32" s="125"/>
      <c r="AC32" s="125"/>
      <c r="AD32" s="125"/>
      <c r="AE32" s="125">
        <f t="shared" si="2"/>
        <v>2655</v>
      </c>
      <c r="AF32" s="129">
        <f t="shared" si="3"/>
        <v>38933.85</v>
      </c>
      <c r="AG32" s="129">
        <f t="shared" si="12"/>
        <v>3627.8850000000002</v>
      </c>
      <c r="AH32" s="129">
        <f t="shared" si="1"/>
        <v>42561.735000000001</v>
      </c>
    </row>
    <row r="33" spans="1:34" x14ac:dyDescent="0.25">
      <c r="A33" s="125">
        <f t="shared" si="4"/>
        <v>19</v>
      </c>
      <c r="B33" s="126" t="s">
        <v>49</v>
      </c>
      <c r="C33" s="126"/>
      <c r="D33" s="125" t="s">
        <v>39</v>
      </c>
      <c r="E33" s="126" t="s">
        <v>68</v>
      </c>
      <c r="F33" s="125" t="s">
        <v>51</v>
      </c>
      <c r="G33" s="125">
        <v>9</v>
      </c>
      <c r="H33" s="127"/>
      <c r="I33" s="128"/>
      <c r="J33" s="128" t="s">
        <v>206</v>
      </c>
      <c r="K33" s="128">
        <v>4.13</v>
      </c>
      <c r="L33" s="125">
        <v>0.5</v>
      </c>
      <c r="M33" s="125">
        <v>17697</v>
      </c>
      <c r="N33" s="129">
        <f t="shared" si="0"/>
        <v>73088.61</v>
      </c>
      <c r="O33" s="129">
        <f t="shared" si="0"/>
        <v>36544.305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>
        <f t="shared" si="2"/>
        <v>0</v>
      </c>
      <c r="AF33" s="129">
        <f t="shared" si="3"/>
        <v>36544.305</v>
      </c>
      <c r="AG33" s="129">
        <f t="shared" si="12"/>
        <v>3654.4305000000004</v>
      </c>
      <c r="AH33" s="129">
        <f t="shared" si="1"/>
        <v>40198.735500000003</v>
      </c>
    </row>
    <row r="34" spans="1:34" x14ac:dyDescent="0.25">
      <c r="A34" s="125">
        <f t="shared" si="4"/>
        <v>20</v>
      </c>
      <c r="B34" s="126" t="s">
        <v>349</v>
      </c>
      <c r="C34" s="126"/>
      <c r="D34" s="125" t="s">
        <v>39</v>
      </c>
      <c r="E34" s="126" t="s">
        <v>68</v>
      </c>
      <c r="F34" s="125"/>
      <c r="G34" s="125"/>
      <c r="H34" s="127"/>
      <c r="I34" s="128"/>
      <c r="J34" s="128" t="s">
        <v>207</v>
      </c>
      <c r="K34" s="128">
        <v>3.52</v>
      </c>
      <c r="L34" s="125">
        <v>1</v>
      </c>
      <c r="M34" s="125">
        <v>17697</v>
      </c>
      <c r="N34" s="129">
        <f t="shared" si="0"/>
        <v>62293.440000000002</v>
      </c>
      <c r="O34" s="129">
        <f t="shared" si="0"/>
        <v>62293.440000000002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>
        <f t="shared" si="2"/>
        <v>0</v>
      </c>
      <c r="AF34" s="129">
        <f t="shared" si="3"/>
        <v>62293.440000000002</v>
      </c>
      <c r="AG34" s="129">
        <f t="shared" si="12"/>
        <v>6229.344000000001</v>
      </c>
      <c r="AH34" s="129">
        <f t="shared" si="1"/>
        <v>68522.784</v>
      </c>
    </row>
    <row r="35" spans="1:34" x14ac:dyDescent="0.25">
      <c r="A35" s="125">
        <f t="shared" si="4"/>
        <v>21</v>
      </c>
      <c r="B35" s="126" t="s">
        <v>122</v>
      </c>
      <c r="C35" s="126"/>
      <c r="D35" s="125" t="s">
        <v>56</v>
      </c>
      <c r="E35" s="126" t="s">
        <v>68</v>
      </c>
      <c r="F35" s="125"/>
      <c r="G35" s="125"/>
      <c r="H35" s="127"/>
      <c r="I35" s="128" t="s">
        <v>115</v>
      </c>
      <c r="J35" s="128"/>
      <c r="K35" s="128">
        <v>2.92</v>
      </c>
      <c r="L35" s="125">
        <v>1</v>
      </c>
      <c r="M35" s="125">
        <v>17697</v>
      </c>
      <c r="N35" s="129">
        <f t="shared" si="0"/>
        <v>51675.24</v>
      </c>
      <c r="O35" s="129">
        <f t="shared" si="0"/>
        <v>51675.24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>
        <f t="shared" si="2"/>
        <v>0</v>
      </c>
      <c r="AF35" s="129">
        <f t="shared" si="3"/>
        <v>51675.24</v>
      </c>
      <c r="AG35" s="129">
        <f t="shared" si="12"/>
        <v>5167.5240000000003</v>
      </c>
      <c r="AH35" s="129">
        <f t="shared" si="1"/>
        <v>56842.763999999996</v>
      </c>
    </row>
    <row r="36" spans="1:34" x14ac:dyDescent="0.25">
      <c r="A36" s="125">
        <f t="shared" si="4"/>
        <v>22</v>
      </c>
      <c r="B36" s="126" t="s">
        <v>84</v>
      </c>
      <c r="C36" s="126"/>
      <c r="D36" s="125" t="s">
        <v>56</v>
      </c>
      <c r="E36" s="126" t="s">
        <v>68</v>
      </c>
      <c r="F36" s="125"/>
      <c r="G36" s="125">
        <v>14</v>
      </c>
      <c r="H36" s="127"/>
      <c r="I36" s="128"/>
      <c r="J36" s="128" t="s">
        <v>40</v>
      </c>
      <c r="K36" s="128">
        <v>2.94</v>
      </c>
      <c r="L36" s="125">
        <v>0.5</v>
      </c>
      <c r="M36" s="125">
        <v>17697</v>
      </c>
      <c r="N36" s="129">
        <f t="shared" si="0"/>
        <v>52029.18</v>
      </c>
      <c r="O36" s="129">
        <f t="shared" si="0"/>
        <v>26014.59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>
        <f t="shared" si="2"/>
        <v>0</v>
      </c>
      <c r="AF36" s="129">
        <f t="shared" si="3"/>
        <v>26014.59</v>
      </c>
      <c r="AG36" s="129">
        <f t="shared" si="12"/>
        <v>2601.4590000000003</v>
      </c>
      <c r="AH36" s="129">
        <f t="shared" si="1"/>
        <v>28616.048999999999</v>
      </c>
    </row>
    <row r="37" spans="1:34" s="179" customFormat="1" x14ac:dyDescent="0.25">
      <c r="A37" s="127">
        <f t="shared" si="4"/>
        <v>23</v>
      </c>
      <c r="B37" s="177" t="s">
        <v>85</v>
      </c>
      <c r="C37" s="177"/>
      <c r="D37" s="127" t="s">
        <v>56</v>
      </c>
      <c r="E37" s="177" t="s">
        <v>200</v>
      </c>
      <c r="F37" s="127"/>
      <c r="G37" s="127">
        <v>13</v>
      </c>
      <c r="H37" s="127"/>
      <c r="I37" s="127"/>
      <c r="J37" s="127" t="s">
        <v>79</v>
      </c>
      <c r="K37" s="127">
        <v>3.61</v>
      </c>
      <c r="L37" s="127">
        <v>1</v>
      </c>
      <c r="M37" s="127">
        <v>17697</v>
      </c>
      <c r="N37" s="178">
        <f t="shared" si="0"/>
        <v>63886.17</v>
      </c>
      <c r="O37" s="178">
        <f t="shared" si="0"/>
        <v>63886.17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>
        <v>1</v>
      </c>
      <c r="Z37" s="127">
        <v>30</v>
      </c>
      <c r="AA37" s="127">
        <f>17697*Z37%*Y37</f>
        <v>5309.0999999999995</v>
      </c>
      <c r="AB37" s="127"/>
      <c r="AC37" s="127"/>
      <c r="AD37" s="127"/>
      <c r="AE37" s="127">
        <f t="shared" si="2"/>
        <v>5309.0999999999995</v>
      </c>
      <c r="AF37" s="178">
        <f t="shared" si="3"/>
        <v>69195.27</v>
      </c>
      <c r="AG37" s="178">
        <f t="shared" si="12"/>
        <v>6388.6170000000002</v>
      </c>
      <c r="AH37" s="178">
        <f t="shared" si="1"/>
        <v>75583.887000000002</v>
      </c>
    </row>
    <row r="38" spans="1:34" x14ac:dyDescent="0.25">
      <c r="A38" s="125">
        <f t="shared" si="4"/>
        <v>24</v>
      </c>
      <c r="B38" s="126" t="s">
        <v>86</v>
      </c>
      <c r="C38" s="126"/>
      <c r="D38" s="125" t="s">
        <v>39</v>
      </c>
      <c r="E38" s="131" t="s">
        <v>68</v>
      </c>
      <c r="F38" s="125"/>
      <c r="G38" s="125">
        <v>10</v>
      </c>
      <c r="H38" s="127"/>
      <c r="I38" s="128"/>
      <c r="J38" s="128" t="s">
        <v>75</v>
      </c>
      <c r="K38" s="128">
        <v>3.52</v>
      </c>
      <c r="L38" s="125">
        <v>0.5</v>
      </c>
      <c r="M38" s="125">
        <v>17697</v>
      </c>
      <c r="N38" s="129">
        <f>K38*M38</f>
        <v>62293.440000000002</v>
      </c>
      <c r="O38" s="129">
        <f>L38*N38</f>
        <v>31146.720000000001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>
        <f t="shared" si="2"/>
        <v>0</v>
      </c>
      <c r="AF38" s="129">
        <f t="shared" si="3"/>
        <v>31146.720000000001</v>
      </c>
      <c r="AG38" s="129">
        <f t="shared" si="12"/>
        <v>3114.6720000000005</v>
      </c>
      <c r="AH38" s="129">
        <f>AF38+AG38</f>
        <v>34261.392</v>
      </c>
    </row>
    <row r="39" spans="1:34" ht="36" x14ac:dyDescent="0.25">
      <c r="A39" s="125">
        <f t="shared" si="4"/>
        <v>25</v>
      </c>
      <c r="B39" s="126" t="s">
        <v>95</v>
      </c>
      <c r="C39" s="126" t="s">
        <v>96</v>
      </c>
      <c r="D39" s="125" t="s">
        <v>39</v>
      </c>
      <c r="E39" s="126" t="s">
        <v>307</v>
      </c>
      <c r="F39" s="125"/>
      <c r="G39" s="125">
        <v>8</v>
      </c>
      <c r="H39" s="127"/>
      <c r="I39" s="128"/>
      <c r="J39" s="128" t="s">
        <v>97</v>
      </c>
      <c r="K39" s="128">
        <v>5.31</v>
      </c>
      <c r="L39" s="125">
        <v>1</v>
      </c>
      <c r="M39" s="125">
        <v>17697</v>
      </c>
      <c r="N39" s="129">
        <f t="shared" ref="N39:N45" si="13">K39*M39</f>
        <v>93971.069999999992</v>
      </c>
      <c r="O39" s="129">
        <f t="shared" ref="O39:O45" si="14">L39*N39</f>
        <v>93971.069999999992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>
        <f t="shared" si="2"/>
        <v>0</v>
      </c>
      <c r="AF39" s="129">
        <f t="shared" si="3"/>
        <v>93971.069999999992</v>
      </c>
      <c r="AG39" s="129">
        <f>AF39*10%</f>
        <v>9397.107</v>
      </c>
      <c r="AH39" s="129">
        <f t="shared" ref="AH39:AH45" si="15">AF39+AG39</f>
        <v>103368.177</v>
      </c>
    </row>
    <row r="40" spans="1:34" ht="36" x14ac:dyDescent="0.25">
      <c r="A40" s="125">
        <f t="shared" si="4"/>
        <v>26</v>
      </c>
      <c r="B40" s="126" t="s">
        <v>99</v>
      </c>
      <c r="C40" s="155" t="s">
        <v>100</v>
      </c>
      <c r="D40" s="125" t="s">
        <v>39</v>
      </c>
      <c r="E40" s="126" t="s">
        <v>309</v>
      </c>
      <c r="F40" s="125"/>
      <c r="G40" s="125">
        <v>6</v>
      </c>
      <c r="H40" s="127"/>
      <c r="I40" s="128"/>
      <c r="J40" s="128" t="s">
        <v>101</v>
      </c>
      <c r="K40" s="128">
        <v>5.51</v>
      </c>
      <c r="L40" s="125">
        <v>1</v>
      </c>
      <c r="M40" s="125">
        <v>17697</v>
      </c>
      <c r="N40" s="129">
        <f t="shared" si="13"/>
        <v>97510.47</v>
      </c>
      <c r="O40" s="129">
        <f t="shared" si="14"/>
        <v>97510.47</v>
      </c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>
        <f t="shared" si="2"/>
        <v>0</v>
      </c>
      <c r="AF40" s="129">
        <f t="shared" si="3"/>
        <v>97510.47</v>
      </c>
      <c r="AG40" s="129">
        <f>O40*10%</f>
        <v>9751.0470000000005</v>
      </c>
      <c r="AH40" s="129">
        <f t="shared" si="15"/>
        <v>107261.51700000001</v>
      </c>
    </row>
    <row r="41" spans="1:34" ht="36" x14ac:dyDescent="0.25">
      <c r="A41" s="125">
        <f t="shared" si="4"/>
        <v>27</v>
      </c>
      <c r="B41" s="126" t="s">
        <v>78</v>
      </c>
      <c r="C41" s="155" t="s">
        <v>100</v>
      </c>
      <c r="D41" s="125" t="s">
        <v>39</v>
      </c>
      <c r="E41" s="126" t="s">
        <v>335</v>
      </c>
      <c r="F41" s="125"/>
      <c r="G41" s="125">
        <v>6</v>
      </c>
      <c r="H41" s="127"/>
      <c r="I41" s="128"/>
      <c r="J41" s="125" t="s">
        <v>79</v>
      </c>
      <c r="K41" s="128">
        <v>3.68</v>
      </c>
      <c r="L41" s="125">
        <v>0.5</v>
      </c>
      <c r="M41" s="125">
        <v>17697</v>
      </c>
      <c r="N41" s="129">
        <f t="shared" si="13"/>
        <v>65124.960000000006</v>
      </c>
      <c r="O41" s="129">
        <f t="shared" si="14"/>
        <v>32562.480000000003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>
        <f t="shared" si="2"/>
        <v>0</v>
      </c>
      <c r="AF41" s="129">
        <f t="shared" si="3"/>
        <v>32562.480000000003</v>
      </c>
      <c r="AG41" s="129"/>
      <c r="AH41" s="129">
        <f t="shared" si="15"/>
        <v>32562.480000000003</v>
      </c>
    </row>
    <row r="42" spans="1:34" ht="36" x14ac:dyDescent="0.25">
      <c r="A42" s="125">
        <f t="shared" si="4"/>
        <v>28</v>
      </c>
      <c r="B42" s="126" t="s">
        <v>103</v>
      </c>
      <c r="C42" s="155" t="s">
        <v>104</v>
      </c>
      <c r="D42" s="125" t="s">
        <v>39</v>
      </c>
      <c r="E42" s="126" t="s">
        <v>310</v>
      </c>
      <c r="F42" s="125"/>
      <c r="G42" s="125">
        <v>10</v>
      </c>
      <c r="H42" s="127"/>
      <c r="I42" s="128"/>
      <c r="J42" s="128" t="s">
        <v>81</v>
      </c>
      <c r="K42" s="128">
        <v>4.71</v>
      </c>
      <c r="L42" s="125">
        <v>0.5</v>
      </c>
      <c r="M42" s="125">
        <v>17697</v>
      </c>
      <c r="N42" s="129">
        <f t="shared" si="13"/>
        <v>83352.87</v>
      </c>
      <c r="O42" s="129">
        <f t="shared" si="14"/>
        <v>41676.434999999998</v>
      </c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>
        <f t="shared" si="2"/>
        <v>0</v>
      </c>
      <c r="AF42" s="129">
        <f t="shared" si="3"/>
        <v>41676.434999999998</v>
      </c>
      <c r="AG42" s="129"/>
      <c r="AH42" s="129">
        <f t="shared" si="15"/>
        <v>41676.434999999998</v>
      </c>
    </row>
    <row r="43" spans="1:34" ht="36" x14ac:dyDescent="0.25">
      <c r="A43" s="125">
        <f t="shared" si="4"/>
        <v>29</v>
      </c>
      <c r="B43" s="126" t="s">
        <v>105</v>
      </c>
      <c r="C43" s="155" t="s">
        <v>104</v>
      </c>
      <c r="D43" s="125" t="s">
        <v>39</v>
      </c>
      <c r="E43" s="126" t="s">
        <v>310</v>
      </c>
      <c r="F43" s="125"/>
      <c r="G43" s="125">
        <v>10</v>
      </c>
      <c r="H43" s="127"/>
      <c r="I43" s="128"/>
      <c r="J43" s="128" t="s">
        <v>81</v>
      </c>
      <c r="K43" s="128">
        <v>4.71</v>
      </c>
      <c r="L43" s="125">
        <v>1</v>
      </c>
      <c r="M43" s="125">
        <v>17697</v>
      </c>
      <c r="N43" s="129">
        <f t="shared" si="13"/>
        <v>83352.87</v>
      </c>
      <c r="O43" s="129">
        <f t="shared" si="14"/>
        <v>83352.87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>
        <f t="shared" si="2"/>
        <v>0</v>
      </c>
      <c r="AF43" s="129">
        <f t="shared" si="3"/>
        <v>83352.87</v>
      </c>
      <c r="AG43" s="129">
        <f>O43*10%</f>
        <v>8335.2870000000003</v>
      </c>
      <c r="AH43" s="129">
        <f t="shared" si="15"/>
        <v>91688.156999999992</v>
      </c>
    </row>
    <row r="44" spans="1:34" ht="24" x14ac:dyDescent="0.25">
      <c r="A44" s="125">
        <f t="shared" si="4"/>
        <v>30</v>
      </c>
      <c r="B44" s="126" t="s">
        <v>54</v>
      </c>
      <c r="C44" s="126"/>
      <c r="D44" s="125" t="s">
        <v>56</v>
      </c>
      <c r="E44" s="126" t="s">
        <v>311</v>
      </c>
      <c r="F44" s="125"/>
      <c r="G44" s="130"/>
      <c r="H44" s="127" t="s">
        <v>57</v>
      </c>
      <c r="I44" s="128" t="s">
        <v>57</v>
      </c>
      <c r="J44" s="128"/>
      <c r="K44" s="128">
        <v>2.89</v>
      </c>
      <c r="L44" s="125">
        <v>1</v>
      </c>
      <c r="M44" s="125">
        <v>17697</v>
      </c>
      <c r="N44" s="129">
        <f t="shared" si="13"/>
        <v>51144.33</v>
      </c>
      <c r="O44" s="129">
        <f t="shared" si="14"/>
        <v>51144.33</v>
      </c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>
        <f t="shared" si="2"/>
        <v>0</v>
      </c>
      <c r="AF44" s="129">
        <f t="shared" si="3"/>
        <v>51144.33</v>
      </c>
      <c r="AG44" s="129">
        <f>O44*10%</f>
        <v>5114.4330000000009</v>
      </c>
      <c r="AH44" s="129">
        <f t="shared" si="15"/>
        <v>56258.763000000006</v>
      </c>
    </row>
    <row r="45" spans="1:34" x14ac:dyDescent="0.25">
      <c r="A45" s="125">
        <f t="shared" si="4"/>
        <v>31</v>
      </c>
      <c r="B45" s="126" t="s">
        <v>336</v>
      </c>
      <c r="C45" s="126"/>
      <c r="D45" s="125" t="s">
        <v>56</v>
      </c>
      <c r="E45" s="126" t="s">
        <v>311</v>
      </c>
      <c r="F45" s="125"/>
      <c r="G45" s="130"/>
      <c r="H45" s="127"/>
      <c r="I45" s="128" t="s">
        <v>69</v>
      </c>
      <c r="J45" s="128"/>
      <c r="K45" s="128">
        <v>2.84</v>
      </c>
      <c r="L45" s="125">
        <v>0.5</v>
      </c>
      <c r="M45" s="125">
        <v>17697</v>
      </c>
      <c r="N45" s="129">
        <f t="shared" si="13"/>
        <v>50259.479999999996</v>
      </c>
      <c r="O45" s="129">
        <f t="shared" si="14"/>
        <v>25129.739999999998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>
        <f t="shared" si="2"/>
        <v>0</v>
      </c>
      <c r="AF45" s="129">
        <f t="shared" si="3"/>
        <v>25129.739999999998</v>
      </c>
      <c r="AG45" s="129"/>
      <c r="AH45" s="129">
        <f t="shared" si="15"/>
        <v>25129.739999999998</v>
      </c>
    </row>
    <row r="46" spans="1:34" ht="24" x14ac:dyDescent="0.25">
      <c r="A46" s="125">
        <f t="shared" si="4"/>
        <v>32</v>
      </c>
      <c r="B46" s="126" t="s">
        <v>108</v>
      </c>
      <c r="C46" s="126"/>
      <c r="D46" s="125" t="s">
        <v>56</v>
      </c>
      <c r="E46" s="126" t="s">
        <v>352</v>
      </c>
      <c r="F46" s="125"/>
      <c r="G46" s="130"/>
      <c r="H46" s="127" t="s">
        <v>71</v>
      </c>
      <c r="I46" s="128" t="s">
        <v>71</v>
      </c>
      <c r="J46" s="128"/>
      <c r="K46" s="128">
        <v>2.81</v>
      </c>
      <c r="L46" s="125">
        <v>1</v>
      </c>
      <c r="M46" s="125">
        <v>17697</v>
      </c>
      <c r="N46" s="129">
        <f t="shared" ref="N46:O78" si="16">K46*M46</f>
        <v>49728.57</v>
      </c>
      <c r="O46" s="129">
        <f t="shared" si="16"/>
        <v>49728.57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>
        <v>1</v>
      </c>
      <c r="Z46" s="125">
        <v>30</v>
      </c>
      <c r="AA46" s="125">
        <f>17697*Z46%*Y46</f>
        <v>5309.0999999999995</v>
      </c>
      <c r="AB46" s="125"/>
      <c r="AC46" s="125"/>
      <c r="AD46" s="125"/>
      <c r="AE46" s="125">
        <f t="shared" si="2"/>
        <v>5309.0999999999995</v>
      </c>
      <c r="AF46" s="129">
        <f t="shared" si="3"/>
        <v>55037.67</v>
      </c>
      <c r="AG46" s="129">
        <f>O46*10%</f>
        <v>4972.857</v>
      </c>
      <c r="AH46" s="129">
        <f t="shared" si="1"/>
        <v>60010.527000000002</v>
      </c>
    </row>
    <row r="47" spans="1:34" ht="48" x14ac:dyDescent="0.25">
      <c r="A47" s="125">
        <f t="shared" si="4"/>
        <v>33</v>
      </c>
      <c r="B47" s="126" t="s">
        <v>110</v>
      </c>
      <c r="C47" s="155" t="s">
        <v>111</v>
      </c>
      <c r="D47" s="125" t="s">
        <v>56</v>
      </c>
      <c r="E47" s="126" t="s">
        <v>312</v>
      </c>
      <c r="F47" s="125"/>
      <c r="G47" s="130"/>
      <c r="H47" s="127" t="s">
        <v>71</v>
      </c>
      <c r="I47" s="128" t="s">
        <v>71</v>
      </c>
      <c r="J47" s="128"/>
      <c r="K47" s="128">
        <v>2.81</v>
      </c>
      <c r="L47" s="125">
        <v>1</v>
      </c>
      <c r="M47" s="125">
        <v>17697</v>
      </c>
      <c r="N47" s="129">
        <f t="shared" si="16"/>
        <v>49728.57</v>
      </c>
      <c r="O47" s="129">
        <f t="shared" si="16"/>
        <v>49728.57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>
        <f t="shared" si="2"/>
        <v>0</v>
      </c>
      <c r="AF47" s="129">
        <f t="shared" si="3"/>
        <v>49728.57</v>
      </c>
      <c r="AG47" s="129">
        <f>O47*10%</f>
        <v>4972.857</v>
      </c>
      <c r="AH47" s="129">
        <f t="shared" si="1"/>
        <v>54701.426999999996</v>
      </c>
    </row>
    <row r="48" spans="1:34" ht="48" x14ac:dyDescent="0.25">
      <c r="A48" s="125">
        <f t="shared" si="4"/>
        <v>34</v>
      </c>
      <c r="B48" s="126" t="s">
        <v>84</v>
      </c>
      <c r="C48" s="155" t="s">
        <v>111</v>
      </c>
      <c r="D48" s="125" t="s">
        <v>56</v>
      </c>
      <c r="E48" s="126" t="s">
        <v>312</v>
      </c>
      <c r="F48" s="125"/>
      <c r="G48" s="125">
        <v>14</v>
      </c>
      <c r="H48" s="127"/>
      <c r="I48" s="128"/>
      <c r="J48" s="128" t="s">
        <v>40</v>
      </c>
      <c r="K48" s="128">
        <v>3.29</v>
      </c>
      <c r="L48" s="125">
        <v>0.5</v>
      </c>
      <c r="M48" s="125">
        <v>17697</v>
      </c>
      <c r="N48" s="129">
        <f t="shared" si="16"/>
        <v>58223.13</v>
      </c>
      <c r="O48" s="129">
        <f t="shared" si="16"/>
        <v>29111.564999999999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>
        <f t="shared" si="2"/>
        <v>0</v>
      </c>
      <c r="AF48" s="129">
        <f t="shared" si="3"/>
        <v>29111.564999999999</v>
      </c>
      <c r="AG48" s="129"/>
      <c r="AH48" s="129">
        <f t="shared" si="1"/>
        <v>29111.564999999999</v>
      </c>
    </row>
    <row r="49" spans="1:34" ht="48" x14ac:dyDescent="0.25">
      <c r="A49" s="125">
        <f t="shared" si="4"/>
        <v>35</v>
      </c>
      <c r="B49" s="126" t="s">
        <v>113</v>
      </c>
      <c r="C49" s="155" t="s">
        <v>114</v>
      </c>
      <c r="D49" s="125" t="s">
        <v>56</v>
      </c>
      <c r="E49" s="126" t="s">
        <v>313</v>
      </c>
      <c r="F49" s="125"/>
      <c r="G49" s="130"/>
      <c r="H49" s="127" t="s">
        <v>115</v>
      </c>
      <c r="I49" s="128" t="s">
        <v>115</v>
      </c>
      <c r="J49" s="128"/>
      <c r="K49" s="128">
        <v>2.92</v>
      </c>
      <c r="L49" s="125">
        <v>1</v>
      </c>
      <c r="M49" s="125">
        <v>17697</v>
      </c>
      <c r="N49" s="129">
        <f t="shared" si="16"/>
        <v>51675.24</v>
      </c>
      <c r="O49" s="129">
        <f t="shared" si="16"/>
        <v>51675.24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>
        <f t="shared" si="2"/>
        <v>0</v>
      </c>
      <c r="AF49" s="129">
        <f t="shared" si="3"/>
        <v>51675.24</v>
      </c>
      <c r="AG49" s="129">
        <f>O49*10%</f>
        <v>5167.5240000000003</v>
      </c>
      <c r="AH49" s="129">
        <f>AF49+AG49</f>
        <v>56842.763999999996</v>
      </c>
    </row>
    <row r="50" spans="1:34" x14ac:dyDescent="0.25">
      <c r="A50" s="125">
        <f t="shared" si="4"/>
        <v>36</v>
      </c>
      <c r="B50" s="126" t="s">
        <v>117</v>
      </c>
      <c r="C50" s="155"/>
      <c r="D50" s="125" t="s">
        <v>56</v>
      </c>
      <c r="E50" s="126" t="s">
        <v>314</v>
      </c>
      <c r="F50" s="125"/>
      <c r="G50" s="130"/>
      <c r="H50" s="127" t="s">
        <v>115</v>
      </c>
      <c r="I50" s="128" t="s">
        <v>69</v>
      </c>
      <c r="J50" s="128"/>
      <c r="K50" s="128">
        <v>2.84</v>
      </c>
      <c r="L50" s="125">
        <v>1</v>
      </c>
      <c r="M50" s="125">
        <v>17697</v>
      </c>
      <c r="N50" s="129">
        <f t="shared" si="16"/>
        <v>50259.479999999996</v>
      </c>
      <c r="O50" s="129">
        <f t="shared" si="16"/>
        <v>50259.479999999996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>
        <f t="shared" si="2"/>
        <v>0</v>
      </c>
      <c r="AF50" s="129">
        <f t="shared" si="3"/>
        <v>50259.479999999996</v>
      </c>
      <c r="AG50" s="129">
        <f>O50*10%</f>
        <v>5025.9480000000003</v>
      </c>
      <c r="AH50" s="129">
        <f>AF50+AG50</f>
        <v>55285.428</v>
      </c>
    </row>
    <row r="51" spans="1:34" x14ac:dyDescent="0.25">
      <c r="A51" s="125">
        <f t="shared" si="4"/>
        <v>37</v>
      </c>
      <c r="B51" s="126" t="s">
        <v>118</v>
      </c>
      <c r="C51" s="155"/>
      <c r="D51" s="125" t="s">
        <v>56</v>
      </c>
      <c r="E51" s="126" t="s">
        <v>314</v>
      </c>
      <c r="F51" s="125"/>
      <c r="G51" s="130"/>
      <c r="H51" s="127" t="s">
        <v>115</v>
      </c>
      <c r="I51" s="128" t="s">
        <v>69</v>
      </c>
      <c r="J51" s="128"/>
      <c r="K51" s="128">
        <v>2.84</v>
      </c>
      <c r="L51" s="125">
        <v>0.5</v>
      </c>
      <c r="M51" s="125">
        <v>17697</v>
      </c>
      <c r="N51" s="129">
        <f t="shared" si="16"/>
        <v>50259.479999999996</v>
      </c>
      <c r="O51" s="129">
        <f t="shared" si="16"/>
        <v>25129.739999999998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>
        <f t="shared" si="2"/>
        <v>0</v>
      </c>
      <c r="AF51" s="129">
        <f t="shared" si="3"/>
        <v>25129.739999999998</v>
      </c>
      <c r="AG51" s="129"/>
      <c r="AH51" s="129">
        <f>AF51+AG51</f>
        <v>25129.739999999998</v>
      </c>
    </row>
    <row r="52" spans="1:34" ht="24" x14ac:dyDescent="0.25">
      <c r="A52" s="125">
        <f t="shared" si="4"/>
        <v>38</v>
      </c>
      <c r="B52" s="126" t="s">
        <v>120</v>
      </c>
      <c r="C52" s="155" t="s">
        <v>121</v>
      </c>
      <c r="D52" s="125" t="s">
        <v>39</v>
      </c>
      <c r="E52" s="126" t="s">
        <v>315</v>
      </c>
      <c r="F52" s="125"/>
      <c r="G52" s="125">
        <v>14</v>
      </c>
      <c r="H52" s="127"/>
      <c r="I52" s="128"/>
      <c r="J52" s="128" t="s">
        <v>40</v>
      </c>
      <c r="K52" s="128">
        <v>3.01</v>
      </c>
      <c r="L52" s="125">
        <v>1</v>
      </c>
      <c r="M52" s="125">
        <v>17697</v>
      </c>
      <c r="N52" s="129">
        <f t="shared" si="16"/>
        <v>53267.969999999994</v>
      </c>
      <c r="O52" s="129">
        <f t="shared" si="16"/>
        <v>53267.969999999994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>
        <f t="shared" si="2"/>
        <v>0</v>
      </c>
      <c r="AF52" s="129">
        <f t="shared" si="3"/>
        <v>53267.969999999994</v>
      </c>
      <c r="AG52" s="129">
        <f>O52*10%</f>
        <v>5326.7969999999996</v>
      </c>
      <c r="AH52" s="129">
        <f t="shared" si="1"/>
        <v>58594.766999999993</v>
      </c>
    </row>
    <row r="53" spans="1:34" ht="24" x14ac:dyDescent="0.25">
      <c r="A53" s="125">
        <f t="shared" si="4"/>
        <v>39</v>
      </c>
      <c r="B53" s="126" t="s">
        <v>37</v>
      </c>
      <c r="C53" s="155" t="s">
        <v>121</v>
      </c>
      <c r="D53" s="125" t="s">
        <v>39</v>
      </c>
      <c r="E53" s="126" t="s">
        <v>315</v>
      </c>
      <c r="F53" s="125"/>
      <c r="G53" s="125">
        <v>14</v>
      </c>
      <c r="H53" s="127"/>
      <c r="I53" s="128"/>
      <c r="J53" s="128" t="s">
        <v>40</v>
      </c>
      <c r="K53" s="128">
        <v>3.01</v>
      </c>
      <c r="L53" s="125">
        <v>0.5</v>
      </c>
      <c r="M53" s="125">
        <v>17697</v>
      </c>
      <c r="N53" s="129">
        <f t="shared" si="16"/>
        <v>53267.969999999994</v>
      </c>
      <c r="O53" s="129">
        <f t="shared" si="16"/>
        <v>26633.984999999997</v>
      </c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>
        <f t="shared" si="2"/>
        <v>0</v>
      </c>
      <c r="AF53" s="129">
        <f t="shared" si="3"/>
        <v>26633.984999999997</v>
      </c>
      <c r="AG53" s="129">
        <v>0</v>
      </c>
      <c r="AH53" s="129">
        <f t="shared" si="1"/>
        <v>26633.984999999997</v>
      </c>
    </row>
    <row r="54" spans="1:34" x14ac:dyDescent="0.25">
      <c r="A54" s="125">
        <f t="shared" si="4"/>
        <v>40</v>
      </c>
      <c r="B54" s="126" t="s">
        <v>122</v>
      </c>
      <c r="C54" s="126" t="s">
        <v>123</v>
      </c>
      <c r="D54" s="125" t="s">
        <v>56</v>
      </c>
      <c r="E54" s="126" t="s">
        <v>298</v>
      </c>
      <c r="F54" s="125" t="s">
        <v>124</v>
      </c>
      <c r="G54" s="156"/>
      <c r="H54" s="127" t="s">
        <v>115</v>
      </c>
      <c r="I54" s="128" t="s">
        <v>115</v>
      </c>
      <c r="J54" s="128"/>
      <c r="K54" s="128">
        <v>2.92</v>
      </c>
      <c r="L54" s="125">
        <v>1</v>
      </c>
      <c r="M54" s="125">
        <v>17697</v>
      </c>
      <c r="N54" s="129">
        <f t="shared" si="16"/>
        <v>51675.24</v>
      </c>
      <c r="O54" s="129">
        <f t="shared" si="16"/>
        <v>51675.24</v>
      </c>
      <c r="P54" s="125"/>
      <c r="Q54" s="125"/>
      <c r="R54" s="125"/>
      <c r="S54" s="125">
        <v>1</v>
      </c>
      <c r="T54" s="125">
        <v>35</v>
      </c>
      <c r="U54" s="125">
        <f>17697*35%</f>
        <v>6193.95</v>
      </c>
      <c r="V54" s="125"/>
      <c r="W54" s="125"/>
      <c r="X54" s="125"/>
      <c r="Y54" s="125"/>
      <c r="Z54" s="125"/>
      <c r="AA54" s="125"/>
      <c r="AB54" s="125"/>
      <c r="AC54" s="125"/>
      <c r="AD54" s="125"/>
      <c r="AE54" s="125">
        <f t="shared" si="2"/>
        <v>6193.95</v>
      </c>
      <c r="AF54" s="129">
        <f t="shared" si="3"/>
        <v>57869.189999999995</v>
      </c>
      <c r="AG54" s="129">
        <f t="shared" ref="AG54:AG63" si="17">O54*10%</f>
        <v>5167.5240000000003</v>
      </c>
      <c r="AH54" s="129">
        <f t="shared" si="1"/>
        <v>63036.713999999993</v>
      </c>
    </row>
    <row r="55" spans="1:34" ht="24" x14ac:dyDescent="0.25">
      <c r="A55" s="125">
        <f t="shared" si="4"/>
        <v>41</v>
      </c>
      <c r="B55" s="126" t="s">
        <v>73</v>
      </c>
      <c r="C55" s="126"/>
      <c r="D55" s="125" t="s">
        <v>56</v>
      </c>
      <c r="E55" s="131" t="s">
        <v>304</v>
      </c>
      <c r="F55" s="125"/>
      <c r="G55" s="130"/>
      <c r="H55" s="127" t="s">
        <v>71</v>
      </c>
      <c r="I55" s="128" t="s">
        <v>71</v>
      </c>
      <c r="J55" s="128"/>
      <c r="K55" s="128">
        <v>2.81</v>
      </c>
      <c r="L55" s="125">
        <v>0.5</v>
      </c>
      <c r="M55" s="125">
        <v>17697</v>
      </c>
      <c r="N55" s="129">
        <f t="shared" si="16"/>
        <v>49728.57</v>
      </c>
      <c r="O55" s="129">
        <f t="shared" si="16"/>
        <v>24864.285</v>
      </c>
      <c r="P55" s="125"/>
      <c r="Q55" s="125"/>
      <c r="R55" s="125"/>
      <c r="S55" s="125"/>
      <c r="T55" s="125"/>
      <c r="U55" s="125"/>
      <c r="V55" s="125"/>
      <c r="W55" s="125"/>
      <c r="X55" s="125"/>
      <c r="Y55" s="125">
        <v>0.5</v>
      </c>
      <c r="Z55" s="125">
        <v>20</v>
      </c>
      <c r="AA55" s="125">
        <f>17697*Z55%*Y55</f>
        <v>1769.7</v>
      </c>
      <c r="AB55" s="125"/>
      <c r="AC55" s="125"/>
      <c r="AD55" s="125"/>
      <c r="AE55" s="125">
        <f t="shared" si="2"/>
        <v>1769.7</v>
      </c>
      <c r="AF55" s="129">
        <f t="shared" si="3"/>
        <v>26633.985000000001</v>
      </c>
      <c r="AG55" s="129"/>
      <c r="AH55" s="129">
        <f t="shared" ref="AH55:AH56" si="18">AF55+AG55</f>
        <v>26633.985000000001</v>
      </c>
    </row>
    <row r="56" spans="1:34" ht="24" x14ac:dyDescent="0.25">
      <c r="A56" s="125">
        <f t="shared" si="4"/>
        <v>42</v>
      </c>
      <c r="B56" s="126" t="s">
        <v>169</v>
      </c>
      <c r="C56" s="126" t="s">
        <v>348</v>
      </c>
      <c r="D56" s="125" t="s">
        <v>56</v>
      </c>
      <c r="E56" s="131" t="s">
        <v>296</v>
      </c>
      <c r="F56" s="125"/>
      <c r="G56" s="130"/>
      <c r="H56" s="127"/>
      <c r="I56" s="128"/>
      <c r="J56" s="128" t="s">
        <v>40</v>
      </c>
      <c r="K56" s="128">
        <v>3.12</v>
      </c>
      <c r="L56" s="125">
        <v>1</v>
      </c>
      <c r="M56" s="125">
        <v>17697</v>
      </c>
      <c r="N56" s="129">
        <f t="shared" si="16"/>
        <v>55214.64</v>
      </c>
      <c r="O56" s="129">
        <f t="shared" si="16"/>
        <v>55214.64</v>
      </c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>
        <f t="shared" si="2"/>
        <v>0</v>
      </c>
      <c r="AF56" s="129">
        <f t="shared" si="3"/>
        <v>55214.64</v>
      </c>
      <c r="AG56" s="129">
        <f t="shared" si="17"/>
        <v>5521.4639999999999</v>
      </c>
      <c r="AH56" s="129">
        <f t="shared" si="18"/>
        <v>60736.103999999999</v>
      </c>
    </row>
    <row r="57" spans="1:34" ht="36" x14ac:dyDescent="0.25">
      <c r="A57" s="125">
        <f t="shared" si="4"/>
        <v>43</v>
      </c>
      <c r="B57" s="126" t="s">
        <v>126</v>
      </c>
      <c r="C57" s="155" t="s">
        <v>127</v>
      </c>
      <c r="D57" s="125" t="s">
        <v>56</v>
      </c>
      <c r="E57" s="126" t="s">
        <v>230</v>
      </c>
      <c r="F57" s="125"/>
      <c r="G57" s="130"/>
      <c r="H57" s="127" t="s">
        <v>57</v>
      </c>
      <c r="I57" s="128" t="s">
        <v>57</v>
      </c>
      <c r="J57" s="128"/>
      <c r="K57" s="128">
        <v>2.89</v>
      </c>
      <c r="L57" s="125">
        <v>1</v>
      </c>
      <c r="M57" s="125">
        <v>17697</v>
      </c>
      <c r="N57" s="129">
        <f t="shared" si="16"/>
        <v>51144.33</v>
      </c>
      <c r="O57" s="129">
        <f t="shared" si="16"/>
        <v>51144.33</v>
      </c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>
        <f t="shared" si="2"/>
        <v>0</v>
      </c>
      <c r="AF57" s="129">
        <f t="shared" si="3"/>
        <v>51144.33</v>
      </c>
      <c r="AG57" s="129">
        <f t="shared" si="17"/>
        <v>5114.4330000000009</v>
      </c>
      <c r="AH57" s="129">
        <f t="shared" si="1"/>
        <v>56258.763000000006</v>
      </c>
    </row>
    <row r="58" spans="1:34" ht="24" x14ac:dyDescent="0.25">
      <c r="A58" s="125">
        <f t="shared" si="4"/>
        <v>44</v>
      </c>
      <c r="B58" s="126" t="s">
        <v>129</v>
      </c>
      <c r="C58" s="155" t="s">
        <v>130</v>
      </c>
      <c r="D58" s="125" t="s">
        <v>56</v>
      </c>
      <c r="E58" s="126" t="s">
        <v>316</v>
      </c>
      <c r="F58" s="125"/>
      <c r="G58" s="132"/>
      <c r="H58" s="127" t="s">
        <v>115</v>
      </c>
      <c r="I58" s="128" t="s">
        <v>115</v>
      </c>
      <c r="J58" s="128"/>
      <c r="K58" s="128">
        <v>2.92</v>
      </c>
      <c r="L58" s="125">
        <v>1</v>
      </c>
      <c r="M58" s="125">
        <v>17697</v>
      </c>
      <c r="N58" s="129">
        <f t="shared" si="16"/>
        <v>51675.24</v>
      </c>
      <c r="O58" s="129">
        <f t="shared" si="16"/>
        <v>51675.24</v>
      </c>
      <c r="P58" s="125"/>
      <c r="Q58" s="125"/>
      <c r="R58" s="125"/>
      <c r="S58" s="125"/>
      <c r="T58" s="125"/>
      <c r="U58" s="125"/>
      <c r="V58" s="125"/>
      <c r="W58" s="125"/>
      <c r="X58" s="125"/>
      <c r="Y58" s="125">
        <v>1</v>
      </c>
      <c r="Z58" s="125">
        <v>30</v>
      </c>
      <c r="AA58" s="125">
        <v>5309</v>
      </c>
      <c r="AB58" s="125"/>
      <c r="AC58" s="125"/>
      <c r="AD58" s="125"/>
      <c r="AE58" s="125">
        <f t="shared" si="2"/>
        <v>5309</v>
      </c>
      <c r="AF58" s="129">
        <f t="shared" si="3"/>
        <v>56984.24</v>
      </c>
      <c r="AG58" s="129">
        <f t="shared" si="17"/>
        <v>5167.5240000000003</v>
      </c>
      <c r="AH58" s="129">
        <f t="shared" si="1"/>
        <v>62151.763999999996</v>
      </c>
    </row>
    <row r="59" spans="1:34" x14ac:dyDescent="0.25">
      <c r="A59" s="125">
        <f t="shared" si="4"/>
        <v>45</v>
      </c>
      <c r="B59" s="126" t="s">
        <v>76</v>
      </c>
      <c r="C59" s="126" t="s">
        <v>133</v>
      </c>
      <c r="D59" s="125" t="s">
        <v>56</v>
      </c>
      <c r="E59" s="126" t="s">
        <v>317</v>
      </c>
      <c r="F59" s="125"/>
      <c r="G59" s="156"/>
      <c r="H59" s="127" t="s">
        <v>71</v>
      </c>
      <c r="I59" s="128" t="s">
        <v>71</v>
      </c>
      <c r="J59" s="128"/>
      <c r="K59" s="128">
        <v>2.81</v>
      </c>
      <c r="L59" s="125">
        <v>0.25</v>
      </c>
      <c r="M59" s="125">
        <v>17697</v>
      </c>
      <c r="N59" s="129">
        <f t="shared" si="16"/>
        <v>49728.57</v>
      </c>
      <c r="O59" s="129">
        <f t="shared" si="16"/>
        <v>12432.1425</v>
      </c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>
        <f t="shared" si="2"/>
        <v>0</v>
      </c>
      <c r="AF59" s="129">
        <f t="shared" si="3"/>
        <v>12432.1425</v>
      </c>
      <c r="AG59" s="129">
        <f t="shared" si="17"/>
        <v>1243.21425</v>
      </c>
      <c r="AH59" s="129">
        <f>AF59+AG59</f>
        <v>13675.356749999999</v>
      </c>
    </row>
    <row r="60" spans="1:34" ht="48" x14ac:dyDescent="0.25">
      <c r="A60" s="125">
        <f t="shared" si="4"/>
        <v>46</v>
      </c>
      <c r="B60" s="126" t="s">
        <v>135</v>
      </c>
      <c r="C60" s="155" t="s">
        <v>136</v>
      </c>
      <c r="D60" s="125" t="s">
        <v>39</v>
      </c>
      <c r="E60" s="126" t="s">
        <v>318</v>
      </c>
      <c r="F60" s="125"/>
      <c r="G60" s="125">
        <v>10</v>
      </c>
      <c r="H60" s="127"/>
      <c r="I60" s="128"/>
      <c r="J60" s="128" t="s">
        <v>81</v>
      </c>
      <c r="K60" s="128">
        <v>4.43</v>
      </c>
      <c r="L60" s="125">
        <v>1</v>
      </c>
      <c r="M60" s="125">
        <v>17697</v>
      </c>
      <c r="N60" s="129">
        <f t="shared" si="16"/>
        <v>78397.709999999992</v>
      </c>
      <c r="O60" s="129">
        <f t="shared" si="16"/>
        <v>78397.709999999992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>
        <f t="shared" si="2"/>
        <v>0</v>
      </c>
      <c r="AF60" s="129">
        <f t="shared" si="3"/>
        <v>78397.709999999992</v>
      </c>
      <c r="AG60" s="129">
        <f t="shared" si="17"/>
        <v>7839.7709999999997</v>
      </c>
      <c r="AH60" s="129">
        <f t="shared" si="1"/>
        <v>86237.480999999985</v>
      </c>
    </row>
    <row r="61" spans="1:34" ht="48" x14ac:dyDescent="0.25">
      <c r="A61" s="125">
        <f t="shared" si="4"/>
        <v>47</v>
      </c>
      <c r="B61" s="126" t="s">
        <v>86</v>
      </c>
      <c r="C61" s="155" t="s">
        <v>136</v>
      </c>
      <c r="D61" s="125" t="s">
        <v>39</v>
      </c>
      <c r="E61" s="157" t="s">
        <v>337</v>
      </c>
      <c r="F61" s="125"/>
      <c r="G61" s="125">
        <v>10</v>
      </c>
      <c r="H61" s="127"/>
      <c r="I61" s="128"/>
      <c r="J61" s="128" t="s">
        <v>75</v>
      </c>
      <c r="K61" s="128">
        <v>3.94</v>
      </c>
      <c r="L61" s="125">
        <v>0.5</v>
      </c>
      <c r="M61" s="125">
        <v>17697</v>
      </c>
      <c r="N61" s="129">
        <f t="shared" si="16"/>
        <v>69726.179999999993</v>
      </c>
      <c r="O61" s="129">
        <f t="shared" si="16"/>
        <v>34863.089999999997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>
        <f t="shared" si="2"/>
        <v>0</v>
      </c>
      <c r="AF61" s="129">
        <f t="shared" si="3"/>
        <v>34863.089999999997</v>
      </c>
      <c r="AG61" s="129"/>
      <c r="AH61" s="129">
        <f t="shared" si="1"/>
        <v>34863.089999999997</v>
      </c>
    </row>
    <row r="62" spans="1:34" ht="36" x14ac:dyDescent="0.25">
      <c r="A62" s="125">
        <f t="shared" si="4"/>
        <v>48</v>
      </c>
      <c r="B62" s="126" t="s">
        <v>139</v>
      </c>
      <c r="C62" s="155" t="s">
        <v>140</v>
      </c>
      <c r="D62" s="125" t="s">
        <v>56</v>
      </c>
      <c r="E62" s="131" t="s">
        <v>319</v>
      </c>
      <c r="F62" s="125"/>
      <c r="G62" s="156"/>
      <c r="H62" s="127" t="s">
        <v>141</v>
      </c>
      <c r="I62" s="128" t="s">
        <v>141</v>
      </c>
      <c r="J62" s="128"/>
      <c r="K62" s="128">
        <v>2.77</v>
      </c>
      <c r="L62" s="125">
        <v>1</v>
      </c>
      <c r="M62" s="125">
        <v>17697</v>
      </c>
      <c r="N62" s="129">
        <f t="shared" si="16"/>
        <v>49020.69</v>
      </c>
      <c r="O62" s="129">
        <f t="shared" si="16"/>
        <v>49020.69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>
        <f t="shared" si="2"/>
        <v>0</v>
      </c>
      <c r="AF62" s="129">
        <f t="shared" si="3"/>
        <v>49020.69</v>
      </c>
      <c r="AG62" s="129">
        <f t="shared" si="17"/>
        <v>4902.0690000000004</v>
      </c>
      <c r="AH62" s="129">
        <f t="shared" si="1"/>
        <v>53922.759000000005</v>
      </c>
    </row>
    <row r="63" spans="1:34" ht="36" x14ac:dyDescent="0.25">
      <c r="A63" s="125">
        <f t="shared" si="4"/>
        <v>49</v>
      </c>
      <c r="B63" s="126" t="s">
        <v>143</v>
      </c>
      <c r="C63" s="155" t="s">
        <v>144</v>
      </c>
      <c r="D63" s="125" t="s">
        <v>56</v>
      </c>
      <c r="E63" s="131" t="s">
        <v>320</v>
      </c>
      <c r="F63" s="125"/>
      <c r="G63" s="156"/>
      <c r="H63" s="127"/>
      <c r="I63" s="128"/>
      <c r="J63" s="128" t="s">
        <v>40</v>
      </c>
      <c r="K63" s="128">
        <v>3.04</v>
      </c>
      <c r="L63" s="125">
        <v>1</v>
      </c>
      <c r="M63" s="125">
        <v>17697</v>
      </c>
      <c r="N63" s="129">
        <f t="shared" si="16"/>
        <v>53798.879999999997</v>
      </c>
      <c r="O63" s="129">
        <f t="shared" si="16"/>
        <v>53798.879999999997</v>
      </c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>
        <f t="shared" si="2"/>
        <v>0</v>
      </c>
      <c r="AF63" s="129">
        <f t="shared" si="3"/>
        <v>53798.879999999997</v>
      </c>
      <c r="AG63" s="129">
        <f t="shared" si="17"/>
        <v>5379.8879999999999</v>
      </c>
      <c r="AH63" s="129">
        <f>AF63+AG63</f>
        <v>59178.767999999996</v>
      </c>
    </row>
    <row r="64" spans="1:34" ht="36" x14ac:dyDescent="0.25">
      <c r="A64" s="125">
        <f t="shared" si="4"/>
        <v>50</v>
      </c>
      <c r="B64" s="126" t="s">
        <v>86</v>
      </c>
      <c r="C64" s="155" t="s">
        <v>144</v>
      </c>
      <c r="D64" s="125" t="s">
        <v>56</v>
      </c>
      <c r="E64" s="126" t="s">
        <v>338</v>
      </c>
      <c r="F64" s="125"/>
      <c r="G64" s="125">
        <v>13</v>
      </c>
      <c r="H64" s="127"/>
      <c r="I64" s="128"/>
      <c r="J64" s="128" t="s">
        <v>207</v>
      </c>
      <c r="K64" s="125">
        <v>3.32</v>
      </c>
      <c r="L64" s="125">
        <v>0.5</v>
      </c>
      <c r="M64" s="125">
        <v>17697</v>
      </c>
      <c r="N64" s="129">
        <f t="shared" si="16"/>
        <v>58754.039999999994</v>
      </c>
      <c r="O64" s="129">
        <f t="shared" si="16"/>
        <v>29377.019999999997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>
        <f t="shared" si="2"/>
        <v>0</v>
      </c>
      <c r="AF64" s="129">
        <f t="shared" si="3"/>
        <v>29377.019999999997</v>
      </c>
      <c r="AG64" s="129"/>
      <c r="AH64" s="129">
        <f t="shared" ref="AH64" si="19">AF64+AG64</f>
        <v>29377.019999999997</v>
      </c>
    </row>
    <row r="65" spans="1:34" ht="36" x14ac:dyDescent="0.25">
      <c r="A65" s="125">
        <f t="shared" si="4"/>
        <v>51</v>
      </c>
      <c r="B65" s="133" t="s">
        <v>146</v>
      </c>
      <c r="C65" s="158" t="s">
        <v>147</v>
      </c>
      <c r="D65" s="128" t="s">
        <v>39</v>
      </c>
      <c r="E65" s="133" t="s">
        <v>297</v>
      </c>
      <c r="F65" s="128" t="s">
        <v>148</v>
      </c>
      <c r="G65" s="128">
        <v>10</v>
      </c>
      <c r="H65" s="128"/>
      <c r="I65" s="128"/>
      <c r="J65" s="125" t="s">
        <v>353</v>
      </c>
      <c r="K65" s="125">
        <v>4.28</v>
      </c>
      <c r="L65" s="128">
        <v>1</v>
      </c>
      <c r="M65" s="128">
        <v>17697</v>
      </c>
      <c r="N65" s="134">
        <f>K65*M65</f>
        <v>75743.16</v>
      </c>
      <c r="O65" s="134">
        <f>L65*N65</f>
        <v>75743.16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5">
        <f t="shared" si="2"/>
        <v>0</v>
      </c>
      <c r="AF65" s="129">
        <f t="shared" si="3"/>
        <v>75743.16</v>
      </c>
      <c r="AG65" s="134">
        <f>AF65*10%</f>
        <v>7574.3160000000007</v>
      </c>
      <c r="AH65" s="134">
        <f>AF65+AG65</f>
        <v>83317.47600000001</v>
      </c>
    </row>
    <row r="66" spans="1:34" ht="36" x14ac:dyDescent="0.25">
      <c r="A66" s="125">
        <f t="shared" si="4"/>
        <v>52</v>
      </c>
      <c r="B66" s="126" t="s">
        <v>42</v>
      </c>
      <c r="C66" s="155" t="s">
        <v>151</v>
      </c>
      <c r="D66" s="125" t="s">
        <v>56</v>
      </c>
      <c r="E66" s="126" t="s">
        <v>297</v>
      </c>
      <c r="F66" s="125"/>
      <c r="G66" s="125">
        <v>14</v>
      </c>
      <c r="H66" s="127"/>
      <c r="I66" s="128"/>
      <c r="J66" s="128" t="s">
        <v>40</v>
      </c>
      <c r="K66" s="128">
        <v>3.19</v>
      </c>
      <c r="L66" s="125">
        <v>1</v>
      </c>
      <c r="M66" s="125">
        <v>17697</v>
      </c>
      <c r="N66" s="129">
        <f t="shared" si="16"/>
        <v>56453.43</v>
      </c>
      <c r="O66" s="129">
        <f t="shared" si="16"/>
        <v>56453.43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>
        <v>1</v>
      </c>
      <c r="AC66" s="125">
        <v>50</v>
      </c>
      <c r="AD66" s="125">
        <v>28226</v>
      </c>
      <c r="AE66" s="125">
        <f t="shared" si="2"/>
        <v>28226</v>
      </c>
      <c r="AF66" s="129">
        <f t="shared" si="3"/>
        <v>84679.43</v>
      </c>
      <c r="AG66" s="129">
        <f>O66*10%</f>
        <v>5645.3430000000008</v>
      </c>
      <c r="AH66" s="129">
        <f t="shared" si="1"/>
        <v>90324.772999999986</v>
      </c>
    </row>
    <row r="67" spans="1:34" ht="24" x14ac:dyDescent="0.25">
      <c r="A67" s="125">
        <f t="shared" si="4"/>
        <v>53</v>
      </c>
      <c r="B67" s="126" t="s">
        <v>161</v>
      </c>
      <c r="C67" s="155" t="s">
        <v>162</v>
      </c>
      <c r="D67" s="125" t="s">
        <v>39</v>
      </c>
      <c r="E67" s="126" t="s">
        <v>321</v>
      </c>
      <c r="F67" s="125"/>
      <c r="G67" s="125">
        <v>10</v>
      </c>
      <c r="H67" s="127"/>
      <c r="I67" s="128"/>
      <c r="J67" s="128" t="s">
        <v>163</v>
      </c>
      <c r="K67" s="128">
        <v>4.6100000000000003</v>
      </c>
      <c r="L67" s="125">
        <v>1</v>
      </c>
      <c r="M67" s="125">
        <v>17697</v>
      </c>
      <c r="N67" s="129">
        <f t="shared" si="16"/>
        <v>81583.170000000013</v>
      </c>
      <c r="O67" s="129">
        <f t="shared" si="16"/>
        <v>81583.170000000013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>
        <f t="shared" si="2"/>
        <v>0</v>
      </c>
      <c r="AF67" s="129">
        <f t="shared" si="3"/>
        <v>81583.170000000013</v>
      </c>
      <c r="AG67" s="129">
        <f>O67*10%</f>
        <v>8158.3170000000018</v>
      </c>
      <c r="AH67" s="129">
        <f t="shared" si="1"/>
        <v>89741.487000000008</v>
      </c>
    </row>
    <row r="68" spans="1:34" ht="24" x14ac:dyDescent="0.25">
      <c r="A68" s="125">
        <f t="shared" si="4"/>
        <v>54</v>
      </c>
      <c r="B68" s="126" t="s">
        <v>164</v>
      </c>
      <c r="C68" s="155" t="s">
        <v>165</v>
      </c>
      <c r="D68" s="125" t="s">
        <v>39</v>
      </c>
      <c r="E68" s="159" t="s">
        <v>322</v>
      </c>
      <c r="F68" s="125"/>
      <c r="G68" s="125">
        <v>10</v>
      </c>
      <c r="H68" s="127"/>
      <c r="I68" s="128"/>
      <c r="J68" s="128" t="s">
        <v>75</v>
      </c>
      <c r="K68" s="128">
        <v>4.1900000000000004</v>
      </c>
      <c r="L68" s="125">
        <v>1</v>
      </c>
      <c r="M68" s="125">
        <v>17697</v>
      </c>
      <c r="N68" s="129">
        <f t="shared" si="16"/>
        <v>74150.430000000008</v>
      </c>
      <c r="O68" s="129">
        <f t="shared" si="16"/>
        <v>74150.430000000008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>
        <f t="shared" si="2"/>
        <v>0</v>
      </c>
      <c r="AF68" s="129">
        <f t="shared" si="3"/>
        <v>74150.430000000008</v>
      </c>
      <c r="AG68" s="129">
        <f>AF68*10%</f>
        <v>7415.0430000000015</v>
      </c>
      <c r="AH68" s="129">
        <f t="shared" si="1"/>
        <v>81565.473000000013</v>
      </c>
    </row>
    <row r="69" spans="1:34" ht="24" x14ac:dyDescent="0.25">
      <c r="A69" s="125">
        <f t="shared" si="4"/>
        <v>55</v>
      </c>
      <c r="B69" s="126" t="s">
        <v>88</v>
      </c>
      <c r="C69" s="126"/>
      <c r="D69" s="125" t="s">
        <v>56</v>
      </c>
      <c r="E69" s="126" t="s">
        <v>339</v>
      </c>
      <c r="F69" s="125"/>
      <c r="G69" s="125">
        <v>14</v>
      </c>
      <c r="H69" s="127"/>
      <c r="I69" s="128"/>
      <c r="J69" s="128" t="s">
        <v>40</v>
      </c>
      <c r="K69" s="128">
        <v>3.04</v>
      </c>
      <c r="L69" s="125">
        <v>0.5</v>
      </c>
      <c r="M69" s="125">
        <v>17697</v>
      </c>
      <c r="N69" s="129">
        <f t="shared" si="16"/>
        <v>53798.879999999997</v>
      </c>
      <c r="O69" s="129">
        <f t="shared" si="16"/>
        <v>26899.439999999999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25">
        <v>0.5</v>
      </c>
      <c r="Z69" s="125">
        <v>30</v>
      </c>
      <c r="AA69" s="125">
        <v>2655</v>
      </c>
      <c r="AB69" s="125"/>
      <c r="AC69" s="125"/>
      <c r="AD69" s="125"/>
      <c r="AE69" s="125">
        <f t="shared" si="2"/>
        <v>2655</v>
      </c>
      <c r="AF69" s="129">
        <f t="shared" si="3"/>
        <v>29554.44</v>
      </c>
      <c r="AG69" s="129"/>
      <c r="AH69" s="129">
        <f t="shared" ref="AH69" si="20">AF69+AG69</f>
        <v>29554.44</v>
      </c>
    </row>
    <row r="70" spans="1:34" x14ac:dyDescent="0.25">
      <c r="A70" s="125">
        <f t="shared" si="4"/>
        <v>56</v>
      </c>
      <c r="B70" s="135" t="s">
        <v>89</v>
      </c>
      <c r="C70" s="136"/>
      <c r="D70" s="128" t="s">
        <v>56</v>
      </c>
      <c r="E70" s="133" t="s">
        <v>305</v>
      </c>
      <c r="F70" s="128"/>
      <c r="G70" s="137"/>
      <c r="H70" s="128" t="s">
        <v>71</v>
      </c>
      <c r="I70" s="128" t="s">
        <v>71</v>
      </c>
      <c r="J70" s="128"/>
      <c r="K70" s="128">
        <v>2.81</v>
      </c>
      <c r="L70" s="128">
        <v>1</v>
      </c>
      <c r="M70" s="128">
        <v>17697</v>
      </c>
      <c r="N70" s="134">
        <f>K70*M70</f>
        <v>49728.57</v>
      </c>
      <c r="O70" s="134">
        <f>L70*N70</f>
        <v>49728.57</v>
      </c>
      <c r="P70" s="128"/>
      <c r="Q70" s="128"/>
      <c r="R70" s="128"/>
      <c r="S70" s="128"/>
      <c r="T70" s="128"/>
      <c r="U70" s="128"/>
      <c r="V70" s="128"/>
      <c r="W70" s="128"/>
      <c r="X70" s="128"/>
      <c r="Y70" s="128">
        <v>1</v>
      </c>
      <c r="Z70" s="128">
        <v>30</v>
      </c>
      <c r="AA70" s="128">
        <v>5309</v>
      </c>
      <c r="AB70" s="128"/>
      <c r="AC70" s="128"/>
      <c r="AD70" s="128"/>
      <c r="AE70" s="125">
        <f t="shared" si="2"/>
        <v>5309</v>
      </c>
      <c r="AF70" s="129">
        <f t="shared" si="3"/>
        <v>55037.57</v>
      </c>
      <c r="AG70" s="134">
        <f>O70*10%</f>
        <v>4972.857</v>
      </c>
      <c r="AH70" s="134">
        <f>AF70+AG70</f>
        <v>60010.426999999996</v>
      </c>
    </row>
    <row r="71" spans="1:34" ht="24" x14ac:dyDescent="0.25">
      <c r="A71" s="125">
        <f t="shared" si="4"/>
        <v>57</v>
      </c>
      <c r="B71" s="126" t="s">
        <v>105</v>
      </c>
      <c r="C71" s="155" t="s">
        <v>175</v>
      </c>
      <c r="D71" s="125" t="s">
        <v>39</v>
      </c>
      <c r="E71" s="126" t="s">
        <v>263</v>
      </c>
      <c r="F71" s="125"/>
      <c r="G71" s="125">
        <v>10</v>
      </c>
      <c r="H71" s="127"/>
      <c r="I71" s="128"/>
      <c r="J71" s="128" t="s">
        <v>81</v>
      </c>
      <c r="K71" s="128">
        <v>4.83</v>
      </c>
      <c r="L71" s="125">
        <v>1</v>
      </c>
      <c r="M71" s="125">
        <v>17697</v>
      </c>
      <c r="N71" s="129">
        <f t="shared" si="16"/>
        <v>85476.51</v>
      </c>
      <c r="O71" s="129">
        <f t="shared" si="16"/>
        <v>85476.51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>
        <f t="shared" si="2"/>
        <v>0</v>
      </c>
      <c r="AF71" s="129">
        <f t="shared" si="3"/>
        <v>85476.51</v>
      </c>
      <c r="AG71" s="129">
        <f>O71*10%</f>
        <v>8547.6509999999998</v>
      </c>
      <c r="AH71" s="129">
        <f t="shared" si="1"/>
        <v>94024.160999999993</v>
      </c>
    </row>
    <row r="72" spans="1:34" ht="24" x14ac:dyDescent="0.25">
      <c r="A72" s="125">
        <f t="shared" si="4"/>
        <v>58</v>
      </c>
      <c r="B72" s="126" t="s">
        <v>177</v>
      </c>
      <c r="C72" s="155" t="s">
        <v>178</v>
      </c>
      <c r="D72" s="125" t="s">
        <v>39</v>
      </c>
      <c r="E72" s="126" t="s">
        <v>341</v>
      </c>
      <c r="F72" s="125"/>
      <c r="G72" s="125">
        <v>5</v>
      </c>
      <c r="H72" s="127"/>
      <c r="I72" s="128"/>
      <c r="J72" s="128" t="s">
        <v>47</v>
      </c>
      <c r="K72" s="128">
        <v>6.6</v>
      </c>
      <c r="L72" s="125">
        <v>1</v>
      </c>
      <c r="M72" s="125">
        <v>17697</v>
      </c>
      <c r="N72" s="129">
        <f t="shared" si="16"/>
        <v>116800.2</v>
      </c>
      <c r="O72" s="129">
        <f t="shared" si="16"/>
        <v>116800.2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8"/>
      <c r="AB72" s="125"/>
      <c r="AC72" s="125"/>
      <c r="AD72" s="125"/>
      <c r="AE72" s="125">
        <f t="shared" si="2"/>
        <v>0</v>
      </c>
      <c r="AF72" s="129">
        <f t="shared" si="3"/>
        <v>116800.2</v>
      </c>
      <c r="AG72" s="129">
        <f>AF72*10%</f>
        <v>11680.02</v>
      </c>
      <c r="AH72" s="129">
        <f t="shared" si="1"/>
        <v>128480.22</v>
      </c>
    </row>
    <row r="73" spans="1:34" ht="36" x14ac:dyDescent="0.25">
      <c r="A73" s="125">
        <f t="shared" si="4"/>
        <v>59</v>
      </c>
      <c r="B73" s="126" t="s">
        <v>180</v>
      </c>
      <c r="C73" s="155" t="s">
        <v>181</v>
      </c>
      <c r="D73" s="125" t="s">
        <v>56</v>
      </c>
      <c r="E73" s="126" t="s">
        <v>340</v>
      </c>
      <c r="F73" s="125"/>
      <c r="G73" s="130"/>
      <c r="H73" s="127" t="s">
        <v>57</v>
      </c>
      <c r="I73" s="128" t="s">
        <v>71</v>
      </c>
      <c r="J73" s="128"/>
      <c r="K73" s="128">
        <v>2.89</v>
      </c>
      <c r="L73" s="125">
        <v>1</v>
      </c>
      <c r="M73" s="125">
        <v>17697</v>
      </c>
      <c r="N73" s="129">
        <f t="shared" si="16"/>
        <v>51144.33</v>
      </c>
      <c r="O73" s="129">
        <f t="shared" si="16"/>
        <v>51144.33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>
        <f t="shared" si="2"/>
        <v>0</v>
      </c>
      <c r="AF73" s="129">
        <f t="shared" si="3"/>
        <v>51144.33</v>
      </c>
      <c r="AG73" s="129">
        <f t="shared" ref="AG73:AG78" si="21">O73*10%</f>
        <v>5114.4330000000009</v>
      </c>
      <c r="AH73" s="129">
        <f t="shared" si="1"/>
        <v>56258.763000000006</v>
      </c>
    </row>
    <row r="74" spans="1:34" s="216" customFormat="1" x14ac:dyDescent="0.25">
      <c r="A74" s="125">
        <f t="shared" si="4"/>
        <v>60</v>
      </c>
      <c r="B74" s="126" t="s">
        <v>103</v>
      </c>
      <c r="C74" s="155"/>
      <c r="D74" s="125" t="s">
        <v>39</v>
      </c>
      <c r="E74" s="126" t="s">
        <v>326</v>
      </c>
      <c r="F74" s="125"/>
      <c r="G74" s="130"/>
      <c r="H74" s="125"/>
      <c r="I74" s="125" t="s">
        <v>163</v>
      </c>
      <c r="J74" s="125"/>
      <c r="K74" s="125">
        <v>4.46</v>
      </c>
      <c r="L74" s="125">
        <v>0.5</v>
      </c>
      <c r="M74" s="125">
        <v>17697</v>
      </c>
      <c r="N74" s="129">
        <f t="shared" si="16"/>
        <v>78928.62</v>
      </c>
      <c r="O74" s="129">
        <f t="shared" si="16"/>
        <v>39464.31</v>
      </c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>
        <f t="shared" si="2"/>
        <v>0</v>
      </c>
      <c r="AF74" s="129">
        <f t="shared" si="3"/>
        <v>39464.31</v>
      </c>
      <c r="AG74" s="129"/>
      <c r="AH74" s="129">
        <f t="shared" si="1"/>
        <v>39464.31</v>
      </c>
    </row>
    <row r="75" spans="1:34" x14ac:dyDescent="0.25">
      <c r="A75" s="125">
        <f t="shared" si="4"/>
        <v>61</v>
      </c>
      <c r="B75" s="126" t="s">
        <v>76</v>
      </c>
      <c r="C75" s="126"/>
      <c r="D75" s="125" t="s">
        <v>56</v>
      </c>
      <c r="E75" s="126" t="s">
        <v>342</v>
      </c>
      <c r="F75" s="125"/>
      <c r="G75" s="130"/>
      <c r="H75" s="127" t="s">
        <v>71</v>
      </c>
      <c r="I75" s="128" t="s">
        <v>71</v>
      </c>
      <c r="J75" s="128"/>
      <c r="K75" s="128">
        <v>2.81</v>
      </c>
      <c r="L75" s="125">
        <v>1.25</v>
      </c>
      <c r="M75" s="125">
        <v>17697</v>
      </c>
      <c r="N75" s="129">
        <f t="shared" si="16"/>
        <v>49728.57</v>
      </c>
      <c r="O75" s="129">
        <f t="shared" si="16"/>
        <v>62160.712500000001</v>
      </c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>
        <f t="shared" ref="AE75:AE95" si="22">U75+X75+AA75+AD75+R75</f>
        <v>0</v>
      </c>
      <c r="AF75" s="129">
        <f t="shared" ref="AF75:AF95" si="23">O75+AE75</f>
        <v>62160.712500000001</v>
      </c>
      <c r="AG75" s="129">
        <f t="shared" si="21"/>
        <v>6216.0712500000009</v>
      </c>
      <c r="AH75" s="129">
        <f t="shared" si="1"/>
        <v>68376.783750000002</v>
      </c>
    </row>
    <row r="76" spans="1:34" ht="24" x14ac:dyDescent="0.25">
      <c r="A76" s="125">
        <f t="shared" si="4"/>
        <v>62</v>
      </c>
      <c r="B76" s="126" t="s">
        <v>184</v>
      </c>
      <c r="C76" s="155" t="s">
        <v>185</v>
      </c>
      <c r="D76" s="125" t="s">
        <v>56</v>
      </c>
      <c r="E76" s="126" t="s">
        <v>324</v>
      </c>
      <c r="F76" s="125"/>
      <c r="G76" s="130"/>
      <c r="H76" s="127" t="s">
        <v>57</v>
      </c>
      <c r="I76" s="128" t="s">
        <v>57</v>
      </c>
      <c r="J76" s="128"/>
      <c r="K76" s="128">
        <v>2.89</v>
      </c>
      <c r="L76" s="125">
        <v>1</v>
      </c>
      <c r="M76" s="125">
        <v>17697</v>
      </c>
      <c r="N76" s="129">
        <f t="shared" si="16"/>
        <v>51144.33</v>
      </c>
      <c r="O76" s="129">
        <f t="shared" si="16"/>
        <v>51144.33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>
        <f t="shared" si="22"/>
        <v>0</v>
      </c>
      <c r="AF76" s="129">
        <f t="shared" si="23"/>
        <v>51144.33</v>
      </c>
      <c r="AG76" s="129">
        <f t="shared" si="21"/>
        <v>5114.4330000000009</v>
      </c>
      <c r="AH76" s="129">
        <f t="shared" si="1"/>
        <v>56258.763000000006</v>
      </c>
    </row>
    <row r="77" spans="1:34" x14ac:dyDescent="0.25">
      <c r="A77" s="125">
        <f t="shared" si="4"/>
        <v>63</v>
      </c>
      <c r="B77" s="126" t="s">
        <v>89</v>
      </c>
      <c r="C77" s="126"/>
      <c r="D77" s="125" t="s">
        <v>56</v>
      </c>
      <c r="E77" s="126" t="s">
        <v>325</v>
      </c>
      <c r="F77" s="125"/>
      <c r="G77" s="130"/>
      <c r="H77" s="127" t="s">
        <v>71</v>
      </c>
      <c r="I77" s="128" t="s">
        <v>71</v>
      </c>
      <c r="J77" s="128"/>
      <c r="K77" s="128">
        <v>2.81</v>
      </c>
      <c r="L77" s="125">
        <v>1.5</v>
      </c>
      <c r="M77" s="125">
        <v>17697</v>
      </c>
      <c r="N77" s="129">
        <f t="shared" si="16"/>
        <v>49728.57</v>
      </c>
      <c r="O77" s="129">
        <f t="shared" si="16"/>
        <v>74592.854999999996</v>
      </c>
      <c r="P77" s="169"/>
      <c r="Q77" s="125"/>
      <c r="R77" s="125"/>
      <c r="S77" s="125"/>
      <c r="T77" s="125"/>
      <c r="U77" s="125"/>
      <c r="V77" s="125"/>
      <c r="W77" s="125"/>
      <c r="X77" s="125"/>
      <c r="Y77" s="125">
        <v>1.5</v>
      </c>
      <c r="Z77" s="125">
        <v>30</v>
      </c>
      <c r="AA77" s="125">
        <v>7964</v>
      </c>
      <c r="AB77" s="125"/>
      <c r="AC77" s="125"/>
      <c r="AD77" s="125"/>
      <c r="AE77" s="125">
        <f t="shared" si="22"/>
        <v>7964</v>
      </c>
      <c r="AF77" s="129">
        <f t="shared" si="23"/>
        <v>82556.854999999996</v>
      </c>
      <c r="AG77" s="129">
        <f t="shared" si="21"/>
        <v>7459.2855</v>
      </c>
      <c r="AH77" s="129">
        <f t="shared" si="1"/>
        <v>90016.140499999994</v>
      </c>
    </row>
    <row r="78" spans="1:34" ht="36" x14ac:dyDescent="0.25">
      <c r="A78" s="125">
        <f t="shared" si="4"/>
        <v>64</v>
      </c>
      <c r="B78" s="126" t="s">
        <v>188</v>
      </c>
      <c r="C78" s="155" t="s">
        <v>189</v>
      </c>
      <c r="D78" s="125" t="s">
        <v>39</v>
      </c>
      <c r="E78" s="131" t="s">
        <v>295</v>
      </c>
      <c r="F78" s="125"/>
      <c r="G78" s="125">
        <v>10</v>
      </c>
      <c r="H78" s="127"/>
      <c r="I78" s="128"/>
      <c r="J78" s="128" t="s">
        <v>81</v>
      </c>
      <c r="K78" s="128">
        <v>4.51</v>
      </c>
      <c r="L78" s="125">
        <v>1</v>
      </c>
      <c r="M78" s="125">
        <v>17697</v>
      </c>
      <c r="N78" s="129">
        <f t="shared" si="16"/>
        <v>79813.47</v>
      </c>
      <c r="O78" s="129">
        <f t="shared" si="16"/>
        <v>79813.47</v>
      </c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>
        <f t="shared" si="22"/>
        <v>0</v>
      </c>
      <c r="AF78" s="129">
        <f t="shared" si="23"/>
        <v>79813.47</v>
      </c>
      <c r="AG78" s="129">
        <f t="shared" si="21"/>
        <v>7981.3470000000007</v>
      </c>
      <c r="AH78" s="129">
        <f t="shared" si="1"/>
        <v>87794.816999999995</v>
      </c>
    </row>
    <row r="79" spans="1:34" ht="24" x14ac:dyDescent="0.25">
      <c r="A79" s="125">
        <f t="shared" si="4"/>
        <v>65</v>
      </c>
      <c r="B79" s="126" t="s">
        <v>191</v>
      </c>
      <c r="C79" s="155" t="s">
        <v>192</v>
      </c>
      <c r="D79" s="125" t="s">
        <v>39</v>
      </c>
      <c r="E79" s="126" t="s">
        <v>326</v>
      </c>
      <c r="F79" s="125" t="s">
        <v>193</v>
      </c>
      <c r="G79" s="125">
        <v>10</v>
      </c>
      <c r="H79" s="127"/>
      <c r="I79" s="125"/>
      <c r="J79" s="125" t="s">
        <v>343</v>
      </c>
      <c r="K79" s="128">
        <v>4.49</v>
      </c>
      <c r="L79" s="125">
        <v>1</v>
      </c>
      <c r="M79" s="125">
        <v>17697</v>
      </c>
      <c r="N79" s="129">
        <f t="shared" ref="N79:O92" si="24">K79*M79</f>
        <v>79459.53</v>
      </c>
      <c r="O79" s="129">
        <f t="shared" si="24"/>
        <v>79459.53</v>
      </c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>
        <f t="shared" si="22"/>
        <v>0</v>
      </c>
      <c r="AF79" s="129">
        <f t="shared" si="23"/>
        <v>79459.53</v>
      </c>
      <c r="AG79" s="129">
        <f>AF79*10%</f>
        <v>7945.9530000000004</v>
      </c>
      <c r="AH79" s="129">
        <f>AF79+AG79</f>
        <v>87405.482999999993</v>
      </c>
    </row>
    <row r="80" spans="1:34" ht="48" x14ac:dyDescent="0.25">
      <c r="A80" s="125">
        <f t="shared" si="4"/>
        <v>66</v>
      </c>
      <c r="B80" s="126" t="s">
        <v>196</v>
      </c>
      <c r="C80" s="155" t="s">
        <v>197</v>
      </c>
      <c r="D80" s="125" t="s">
        <v>56</v>
      </c>
      <c r="E80" s="126" t="s">
        <v>258</v>
      </c>
      <c r="F80" s="125"/>
      <c r="G80" s="156"/>
      <c r="H80" s="127" t="s">
        <v>69</v>
      </c>
      <c r="I80" s="128" t="s">
        <v>71</v>
      </c>
      <c r="J80" s="128"/>
      <c r="K80" s="128">
        <v>2.84</v>
      </c>
      <c r="L80" s="125">
        <v>1</v>
      </c>
      <c r="M80" s="125">
        <v>17697</v>
      </c>
      <c r="N80" s="129">
        <f t="shared" si="24"/>
        <v>50259.479999999996</v>
      </c>
      <c r="O80" s="129">
        <f t="shared" si="24"/>
        <v>50259.479999999996</v>
      </c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>
        <f t="shared" si="22"/>
        <v>0</v>
      </c>
      <c r="AF80" s="129">
        <f t="shared" si="23"/>
        <v>50259.479999999996</v>
      </c>
      <c r="AG80" s="129">
        <f>O80*10%</f>
        <v>5025.9480000000003</v>
      </c>
      <c r="AH80" s="129">
        <f>AF80+AG80</f>
        <v>55285.428</v>
      </c>
    </row>
    <row r="81" spans="1:34" ht="48" x14ac:dyDescent="0.25">
      <c r="A81" s="125">
        <f t="shared" ref="A81:A95" si="25">A80+1</f>
        <v>67</v>
      </c>
      <c r="B81" s="126" t="s">
        <v>89</v>
      </c>
      <c r="C81" s="155" t="s">
        <v>197</v>
      </c>
      <c r="D81" s="125" t="s">
        <v>56</v>
      </c>
      <c r="E81" s="126" t="s">
        <v>258</v>
      </c>
      <c r="F81" s="125"/>
      <c r="G81" s="130"/>
      <c r="H81" s="127" t="s">
        <v>71</v>
      </c>
      <c r="I81" s="128" t="s">
        <v>71</v>
      </c>
      <c r="J81" s="128"/>
      <c r="K81" s="128">
        <v>2.81</v>
      </c>
      <c r="L81" s="125">
        <v>0.5</v>
      </c>
      <c r="M81" s="125">
        <v>17697</v>
      </c>
      <c r="N81" s="129">
        <f t="shared" si="24"/>
        <v>49728.57</v>
      </c>
      <c r="O81" s="129">
        <f t="shared" si="24"/>
        <v>24864.285</v>
      </c>
      <c r="P81" s="125"/>
      <c r="Q81" s="125"/>
      <c r="R81" s="125"/>
      <c r="S81" s="125"/>
      <c r="T81" s="125"/>
      <c r="U81" s="125"/>
      <c r="V81" s="125"/>
      <c r="W81" s="125"/>
      <c r="X81" s="125"/>
      <c r="Y81" s="125">
        <v>0.5</v>
      </c>
      <c r="Z81" s="125">
        <v>30</v>
      </c>
      <c r="AA81" s="125">
        <v>2655</v>
      </c>
      <c r="AB81" s="125"/>
      <c r="AC81" s="125"/>
      <c r="AD81" s="125"/>
      <c r="AE81" s="125">
        <f t="shared" si="22"/>
        <v>2655</v>
      </c>
      <c r="AF81" s="129">
        <f t="shared" si="23"/>
        <v>27519.285</v>
      </c>
      <c r="AG81" s="129"/>
      <c r="AH81" s="129">
        <f>AF81+AG81</f>
        <v>27519.285</v>
      </c>
    </row>
    <row r="82" spans="1:34" ht="24" x14ac:dyDescent="0.25">
      <c r="A82" s="125">
        <f t="shared" si="25"/>
        <v>68</v>
      </c>
      <c r="B82" s="126" t="s">
        <v>49</v>
      </c>
      <c r="C82" s="155" t="s">
        <v>285</v>
      </c>
      <c r="D82" s="125" t="s">
        <v>39</v>
      </c>
      <c r="E82" s="126" t="s">
        <v>308</v>
      </c>
      <c r="F82" s="125"/>
      <c r="G82" s="125"/>
      <c r="H82" s="127"/>
      <c r="I82" s="128" t="s">
        <v>350</v>
      </c>
      <c r="J82" s="125" t="s">
        <v>351</v>
      </c>
      <c r="K82" s="128">
        <v>5.91</v>
      </c>
      <c r="L82" s="125">
        <v>0.5</v>
      </c>
      <c r="M82" s="125">
        <v>17697</v>
      </c>
      <c r="N82" s="129">
        <f t="shared" si="24"/>
        <v>104589.27</v>
      </c>
      <c r="O82" s="129">
        <f t="shared" si="24"/>
        <v>52294.635000000002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>
        <f t="shared" si="22"/>
        <v>0</v>
      </c>
      <c r="AF82" s="129">
        <f t="shared" si="23"/>
        <v>52294.635000000002</v>
      </c>
      <c r="AG82" s="129">
        <f>O82*10%</f>
        <v>5229.4635000000007</v>
      </c>
      <c r="AH82" s="129">
        <f t="shared" ref="AH82" si="26">AF82+AG82</f>
        <v>57524.0985</v>
      </c>
    </row>
    <row r="83" spans="1:34" x14ac:dyDescent="0.25">
      <c r="A83" s="125">
        <f t="shared" si="25"/>
        <v>69</v>
      </c>
      <c r="B83" s="126" t="s">
        <v>89</v>
      </c>
      <c r="C83" s="126"/>
      <c r="D83" s="125" t="s">
        <v>56</v>
      </c>
      <c r="E83" s="138" t="s">
        <v>344</v>
      </c>
      <c r="F83" s="125"/>
      <c r="G83" s="130"/>
      <c r="H83" s="127" t="s">
        <v>69</v>
      </c>
      <c r="I83" s="128" t="s">
        <v>71</v>
      </c>
      <c r="J83" s="128"/>
      <c r="K83" s="128">
        <v>2.81</v>
      </c>
      <c r="L83" s="125">
        <v>1</v>
      </c>
      <c r="M83" s="125">
        <v>17697</v>
      </c>
      <c r="N83" s="129">
        <f t="shared" si="24"/>
        <v>49728.57</v>
      </c>
      <c r="O83" s="129">
        <f t="shared" si="24"/>
        <v>49728.57</v>
      </c>
      <c r="P83" s="125"/>
      <c r="Q83" s="125"/>
      <c r="R83" s="125"/>
      <c r="S83" s="125"/>
      <c r="T83" s="125"/>
      <c r="U83" s="125"/>
      <c r="V83" s="125"/>
      <c r="W83" s="125"/>
      <c r="X83" s="125"/>
      <c r="Y83" s="125">
        <v>1</v>
      </c>
      <c r="Z83" s="125">
        <v>30</v>
      </c>
      <c r="AA83" s="125">
        <v>5309</v>
      </c>
      <c r="AB83" s="125"/>
      <c r="AC83" s="125"/>
      <c r="AD83" s="125"/>
      <c r="AE83" s="125">
        <f t="shared" si="22"/>
        <v>5309</v>
      </c>
      <c r="AF83" s="129">
        <f t="shared" si="23"/>
        <v>55037.57</v>
      </c>
      <c r="AG83" s="129">
        <f>O83*10%</f>
        <v>4972.857</v>
      </c>
      <c r="AH83" s="129">
        <f t="shared" ref="AH83:AH95" si="27">AF83+AG83</f>
        <v>60010.426999999996</v>
      </c>
    </row>
    <row r="84" spans="1:34" ht="36" x14ac:dyDescent="0.25">
      <c r="A84" s="125">
        <f t="shared" si="25"/>
        <v>70</v>
      </c>
      <c r="B84" s="126" t="s">
        <v>172</v>
      </c>
      <c r="C84" s="155" t="s">
        <v>173</v>
      </c>
      <c r="D84" s="125" t="s">
        <v>39</v>
      </c>
      <c r="E84" s="126" t="s">
        <v>323</v>
      </c>
      <c r="F84" s="125"/>
      <c r="G84" s="125">
        <v>10</v>
      </c>
      <c r="H84" s="127"/>
      <c r="I84" s="128"/>
      <c r="J84" s="128" t="s">
        <v>81</v>
      </c>
      <c r="K84" s="128">
        <v>4.1900000000000004</v>
      </c>
      <c r="L84" s="125">
        <v>1</v>
      </c>
      <c r="M84" s="125">
        <v>17697</v>
      </c>
      <c r="N84" s="129">
        <f t="shared" si="24"/>
        <v>74150.430000000008</v>
      </c>
      <c r="O84" s="129">
        <f t="shared" si="24"/>
        <v>74150.430000000008</v>
      </c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>
        <f t="shared" si="22"/>
        <v>0</v>
      </c>
      <c r="AF84" s="129">
        <f t="shared" si="23"/>
        <v>74150.430000000008</v>
      </c>
      <c r="AG84" s="129">
        <f>O84*10%</f>
        <v>7415.0430000000015</v>
      </c>
      <c r="AH84" s="129">
        <f t="shared" si="27"/>
        <v>81565.473000000013</v>
      </c>
    </row>
    <row r="85" spans="1:34" x14ac:dyDescent="0.25">
      <c r="A85" s="125">
        <f t="shared" si="25"/>
        <v>71</v>
      </c>
      <c r="B85" s="126" t="s">
        <v>89</v>
      </c>
      <c r="C85" s="126"/>
      <c r="D85" s="125" t="s">
        <v>56</v>
      </c>
      <c r="E85" s="126" t="s">
        <v>327</v>
      </c>
      <c r="F85" s="125"/>
      <c r="G85" s="130"/>
      <c r="H85" s="127" t="s">
        <v>71</v>
      </c>
      <c r="I85" s="128" t="s">
        <v>71</v>
      </c>
      <c r="J85" s="128"/>
      <c r="K85" s="128">
        <v>2.81</v>
      </c>
      <c r="L85" s="125">
        <v>1</v>
      </c>
      <c r="M85" s="125">
        <v>17697</v>
      </c>
      <c r="N85" s="129">
        <f t="shared" si="24"/>
        <v>49728.57</v>
      </c>
      <c r="O85" s="129">
        <f t="shared" si="24"/>
        <v>49728.57</v>
      </c>
      <c r="P85" s="125"/>
      <c r="Q85" s="125"/>
      <c r="R85" s="125"/>
      <c r="S85" s="125"/>
      <c r="T85" s="125"/>
      <c r="U85" s="125"/>
      <c r="V85" s="125"/>
      <c r="W85" s="125"/>
      <c r="X85" s="125"/>
      <c r="Y85" s="125">
        <v>1</v>
      </c>
      <c r="Z85" s="125">
        <v>30</v>
      </c>
      <c r="AA85" s="125">
        <f>17697*Z85%*Y85</f>
        <v>5309.0999999999995</v>
      </c>
      <c r="AB85" s="125"/>
      <c r="AC85" s="125"/>
      <c r="AD85" s="125"/>
      <c r="AE85" s="125">
        <f t="shared" si="22"/>
        <v>5309.0999999999995</v>
      </c>
      <c r="AF85" s="129">
        <f t="shared" si="23"/>
        <v>55037.67</v>
      </c>
      <c r="AG85" s="129">
        <f>O85*10%</f>
        <v>4972.857</v>
      </c>
      <c r="AH85" s="129">
        <f t="shared" si="27"/>
        <v>60010.527000000002</v>
      </c>
    </row>
    <row r="86" spans="1:34" x14ac:dyDescent="0.25">
      <c r="A86" s="125">
        <f t="shared" si="25"/>
        <v>72</v>
      </c>
      <c r="B86" s="126" t="s">
        <v>89</v>
      </c>
      <c r="C86" s="126"/>
      <c r="D86" s="125" t="s">
        <v>56</v>
      </c>
      <c r="E86" s="126" t="s">
        <v>327</v>
      </c>
      <c r="F86" s="125"/>
      <c r="G86" s="130"/>
      <c r="H86" s="127" t="s">
        <v>71</v>
      </c>
      <c r="I86" s="128" t="s">
        <v>71</v>
      </c>
      <c r="J86" s="128"/>
      <c r="K86" s="128">
        <v>2.81</v>
      </c>
      <c r="L86" s="125">
        <v>0.5</v>
      </c>
      <c r="M86" s="125">
        <v>17697</v>
      </c>
      <c r="N86" s="129">
        <f t="shared" si="24"/>
        <v>49728.57</v>
      </c>
      <c r="O86" s="129">
        <f t="shared" si="24"/>
        <v>24864.285</v>
      </c>
      <c r="P86" s="125"/>
      <c r="Q86" s="125"/>
      <c r="R86" s="125"/>
      <c r="S86" s="125"/>
      <c r="T86" s="125"/>
      <c r="U86" s="125"/>
      <c r="V86" s="125"/>
      <c r="W86" s="125"/>
      <c r="X86" s="125"/>
      <c r="Y86" s="125">
        <v>0.5</v>
      </c>
      <c r="Z86" s="125">
        <v>30</v>
      </c>
      <c r="AA86" s="125">
        <f>17697*Z86%*Y86</f>
        <v>2654.5499999999997</v>
      </c>
      <c r="AB86" s="125"/>
      <c r="AC86" s="125"/>
      <c r="AD86" s="125"/>
      <c r="AE86" s="125">
        <f t="shared" si="22"/>
        <v>2654.5499999999997</v>
      </c>
      <c r="AF86" s="129">
        <f t="shared" si="23"/>
        <v>27518.834999999999</v>
      </c>
      <c r="AG86" s="129"/>
      <c r="AH86" s="129">
        <f t="shared" si="27"/>
        <v>27518.834999999999</v>
      </c>
    </row>
    <row r="87" spans="1:34" ht="36" x14ac:dyDescent="0.25">
      <c r="A87" s="125">
        <f t="shared" si="25"/>
        <v>73</v>
      </c>
      <c r="B87" s="126" t="s">
        <v>83</v>
      </c>
      <c r="C87" s="126" t="s">
        <v>347</v>
      </c>
      <c r="D87" s="125" t="s">
        <v>39</v>
      </c>
      <c r="E87" s="126" t="s">
        <v>345</v>
      </c>
      <c r="F87" s="125"/>
      <c r="G87" s="125">
        <v>10</v>
      </c>
      <c r="H87" s="127"/>
      <c r="I87" s="128"/>
      <c r="J87" s="128" t="s">
        <v>75</v>
      </c>
      <c r="K87" s="128">
        <v>4.1900000000000004</v>
      </c>
      <c r="L87" s="125">
        <v>1</v>
      </c>
      <c r="M87" s="125">
        <v>17697</v>
      </c>
      <c r="N87" s="129">
        <f t="shared" si="24"/>
        <v>74150.430000000008</v>
      </c>
      <c r="O87" s="129">
        <f t="shared" si="24"/>
        <v>74150.430000000008</v>
      </c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>
        <f t="shared" si="22"/>
        <v>0</v>
      </c>
      <c r="AF87" s="129">
        <f t="shared" si="23"/>
        <v>74150.430000000008</v>
      </c>
      <c r="AG87" s="129">
        <f>AF87*10%</f>
        <v>7415.0430000000015</v>
      </c>
      <c r="AH87" s="129">
        <f t="shared" si="27"/>
        <v>81565.473000000013</v>
      </c>
    </row>
    <row r="88" spans="1:34" x14ac:dyDescent="0.25">
      <c r="A88" s="125">
        <f t="shared" si="25"/>
        <v>74</v>
      </c>
      <c r="B88" s="126" t="s">
        <v>209</v>
      </c>
      <c r="C88" s="126"/>
      <c r="D88" s="125" t="s">
        <v>56</v>
      </c>
      <c r="E88" s="126" t="s">
        <v>346</v>
      </c>
      <c r="F88" s="125"/>
      <c r="G88" s="130"/>
      <c r="H88" s="127" t="s">
        <v>71</v>
      </c>
      <c r="I88" s="128" t="s">
        <v>71</v>
      </c>
      <c r="J88" s="128"/>
      <c r="K88" s="128">
        <v>2.81</v>
      </c>
      <c r="L88" s="125">
        <v>0.5</v>
      </c>
      <c r="M88" s="125">
        <v>17697</v>
      </c>
      <c r="N88" s="129">
        <f t="shared" si="24"/>
        <v>49728.57</v>
      </c>
      <c r="O88" s="129">
        <f t="shared" si="24"/>
        <v>24864.285</v>
      </c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>
        <f t="shared" si="22"/>
        <v>0</v>
      </c>
      <c r="AF88" s="129">
        <f t="shared" si="23"/>
        <v>24864.285</v>
      </c>
      <c r="AG88" s="129">
        <f t="shared" ref="AG88:AG93" si="28">O88*10%</f>
        <v>2486.4285</v>
      </c>
      <c r="AH88" s="129">
        <f t="shared" si="27"/>
        <v>27350.713499999998</v>
      </c>
    </row>
    <row r="89" spans="1:34" x14ac:dyDescent="0.25">
      <c r="A89" s="125">
        <f t="shared" si="25"/>
        <v>75</v>
      </c>
      <c r="B89" s="126" t="s">
        <v>211</v>
      </c>
      <c r="C89" s="155"/>
      <c r="D89" s="125" t="s">
        <v>56</v>
      </c>
      <c r="E89" s="131" t="s">
        <v>328</v>
      </c>
      <c r="F89" s="125"/>
      <c r="G89" s="130"/>
      <c r="H89" s="127" t="s">
        <v>57</v>
      </c>
      <c r="I89" s="128" t="s">
        <v>57</v>
      </c>
      <c r="J89" s="128"/>
      <c r="K89" s="128">
        <v>2.89</v>
      </c>
      <c r="L89" s="125">
        <v>1</v>
      </c>
      <c r="M89" s="125">
        <v>17697</v>
      </c>
      <c r="N89" s="129">
        <f t="shared" si="24"/>
        <v>51144.33</v>
      </c>
      <c r="O89" s="129">
        <f t="shared" si="24"/>
        <v>51144.33</v>
      </c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>
        <f t="shared" si="22"/>
        <v>0</v>
      </c>
      <c r="AF89" s="129">
        <f t="shared" si="23"/>
        <v>51144.33</v>
      </c>
      <c r="AG89" s="129">
        <f t="shared" si="28"/>
        <v>5114.4330000000009</v>
      </c>
      <c r="AH89" s="129">
        <f t="shared" si="27"/>
        <v>56258.763000000006</v>
      </c>
    </row>
    <row r="90" spans="1:34" ht="24" x14ac:dyDescent="0.25">
      <c r="A90" s="125">
        <f t="shared" si="25"/>
        <v>76</v>
      </c>
      <c r="B90" s="126" t="s">
        <v>213</v>
      </c>
      <c r="C90" s="155" t="s">
        <v>214</v>
      </c>
      <c r="D90" s="125" t="s">
        <v>39</v>
      </c>
      <c r="E90" s="126" t="s">
        <v>329</v>
      </c>
      <c r="F90" s="125"/>
      <c r="G90" s="125">
        <v>8</v>
      </c>
      <c r="H90" s="127"/>
      <c r="I90" s="128"/>
      <c r="J90" s="128" t="s">
        <v>97</v>
      </c>
      <c r="K90" s="128">
        <v>4.9800000000000004</v>
      </c>
      <c r="L90" s="125">
        <v>1</v>
      </c>
      <c r="M90" s="125">
        <v>17697</v>
      </c>
      <c r="N90" s="129">
        <f>K90*M90</f>
        <v>88131.060000000012</v>
      </c>
      <c r="O90" s="129">
        <f>L90*N90</f>
        <v>88131.060000000012</v>
      </c>
      <c r="P90" s="125"/>
      <c r="Q90" s="125"/>
      <c r="R90" s="125"/>
      <c r="S90" s="125"/>
      <c r="T90" s="125"/>
      <c r="U90" s="125"/>
      <c r="V90" s="125">
        <v>1</v>
      </c>
      <c r="W90" s="125">
        <v>30</v>
      </c>
      <c r="X90" s="125">
        <v>5309</v>
      </c>
      <c r="Y90" s="125"/>
      <c r="Z90" s="125"/>
      <c r="AA90" s="125"/>
      <c r="AB90" s="125"/>
      <c r="AC90" s="125"/>
      <c r="AD90" s="125"/>
      <c r="AE90" s="125">
        <f t="shared" si="22"/>
        <v>5309</v>
      </c>
      <c r="AF90" s="129">
        <f t="shared" si="23"/>
        <v>93440.060000000012</v>
      </c>
      <c r="AG90" s="129">
        <f>N90*10%</f>
        <v>8813.1060000000016</v>
      </c>
      <c r="AH90" s="129">
        <f t="shared" si="27"/>
        <v>102253.16600000001</v>
      </c>
    </row>
    <row r="91" spans="1:34" ht="24" x14ac:dyDescent="0.25">
      <c r="A91" s="125">
        <f t="shared" si="25"/>
        <v>77</v>
      </c>
      <c r="B91" s="126" t="s">
        <v>80</v>
      </c>
      <c r="C91" s="155" t="s">
        <v>214</v>
      </c>
      <c r="D91" s="125" t="s">
        <v>39</v>
      </c>
      <c r="E91" s="126" t="s">
        <v>329</v>
      </c>
      <c r="F91" s="125"/>
      <c r="G91" s="125">
        <v>8</v>
      </c>
      <c r="H91" s="127"/>
      <c r="I91" s="128"/>
      <c r="J91" s="128" t="s">
        <v>81</v>
      </c>
      <c r="K91" s="128">
        <v>4.51</v>
      </c>
      <c r="L91" s="125">
        <v>0.5</v>
      </c>
      <c r="M91" s="125">
        <v>17697</v>
      </c>
      <c r="N91" s="129">
        <f>K91*M91</f>
        <v>79813.47</v>
      </c>
      <c r="O91" s="129">
        <f>L91*N91</f>
        <v>39906.735000000001</v>
      </c>
      <c r="P91" s="125"/>
      <c r="Q91" s="125"/>
      <c r="R91" s="125"/>
      <c r="S91" s="125"/>
      <c r="T91" s="125"/>
      <c r="U91" s="125"/>
      <c r="V91" s="125">
        <v>0.5</v>
      </c>
      <c r="W91" s="125">
        <v>30</v>
      </c>
      <c r="X91" s="125">
        <v>2655</v>
      </c>
      <c r="Y91" s="125"/>
      <c r="Z91" s="125"/>
      <c r="AA91" s="125"/>
      <c r="AB91" s="125"/>
      <c r="AC91" s="125"/>
      <c r="AD91" s="125"/>
      <c r="AE91" s="125">
        <f t="shared" ref="AE91" si="29">U91+X91+AA91+AD91+R91</f>
        <v>2655</v>
      </c>
      <c r="AF91" s="129">
        <f t="shared" ref="AF91" si="30">O91+AE91</f>
        <v>42561.735000000001</v>
      </c>
      <c r="AG91" s="129"/>
      <c r="AH91" s="129">
        <f t="shared" ref="AH91" si="31">AF91+AG91</f>
        <v>42561.735000000001</v>
      </c>
    </row>
    <row r="92" spans="1:34" ht="36" x14ac:dyDescent="0.25">
      <c r="A92" s="125">
        <f t="shared" si="25"/>
        <v>78</v>
      </c>
      <c r="B92" s="126" t="s">
        <v>216</v>
      </c>
      <c r="C92" s="155" t="s">
        <v>217</v>
      </c>
      <c r="D92" s="125" t="s">
        <v>39</v>
      </c>
      <c r="E92" s="126" t="s">
        <v>330</v>
      </c>
      <c r="F92" s="125"/>
      <c r="G92" s="125">
        <v>5</v>
      </c>
      <c r="H92" s="127"/>
      <c r="I92" s="128"/>
      <c r="J92" s="128" t="s">
        <v>47</v>
      </c>
      <c r="K92" s="128">
        <v>6.42</v>
      </c>
      <c r="L92" s="125">
        <v>1</v>
      </c>
      <c r="M92" s="125">
        <v>17697</v>
      </c>
      <c r="N92" s="129">
        <f t="shared" si="24"/>
        <v>113614.74</v>
      </c>
      <c r="O92" s="129">
        <f t="shared" si="24"/>
        <v>113614.74</v>
      </c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>
        <f t="shared" si="22"/>
        <v>0</v>
      </c>
      <c r="AF92" s="129">
        <f t="shared" si="23"/>
        <v>113614.74</v>
      </c>
      <c r="AG92" s="129">
        <f>AF92*10%</f>
        <v>11361.474000000002</v>
      </c>
      <c r="AH92" s="129">
        <f t="shared" si="27"/>
        <v>124976.21400000001</v>
      </c>
    </row>
    <row r="93" spans="1:34" ht="36" x14ac:dyDescent="0.25">
      <c r="A93" s="125">
        <f t="shared" si="25"/>
        <v>79</v>
      </c>
      <c r="B93" s="126" t="s">
        <v>219</v>
      </c>
      <c r="C93" s="155" t="s">
        <v>220</v>
      </c>
      <c r="D93" s="125" t="s">
        <v>39</v>
      </c>
      <c r="E93" s="126" t="s">
        <v>326</v>
      </c>
      <c r="F93" s="125"/>
      <c r="G93" s="125">
        <v>13</v>
      </c>
      <c r="H93" s="127"/>
      <c r="I93" s="128"/>
      <c r="J93" s="125" t="s">
        <v>163</v>
      </c>
      <c r="K93" s="128">
        <v>4.46</v>
      </c>
      <c r="L93" s="125">
        <v>1</v>
      </c>
      <c r="M93" s="125">
        <v>17697</v>
      </c>
      <c r="N93" s="129">
        <f t="shared" ref="N93:O95" si="32">K93*M93</f>
        <v>78928.62</v>
      </c>
      <c r="O93" s="129">
        <f t="shared" si="32"/>
        <v>78928.62</v>
      </c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>
        <f t="shared" si="22"/>
        <v>0</v>
      </c>
      <c r="AF93" s="129">
        <f t="shared" si="23"/>
        <v>78928.62</v>
      </c>
      <c r="AG93" s="129">
        <f t="shared" si="28"/>
        <v>7892.8620000000001</v>
      </c>
      <c r="AH93" s="129">
        <f t="shared" si="27"/>
        <v>86821.481999999989</v>
      </c>
    </row>
    <row r="94" spans="1:34" ht="36" x14ac:dyDescent="0.25">
      <c r="A94" s="125">
        <f t="shared" si="25"/>
        <v>80</v>
      </c>
      <c r="B94" s="126" t="s">
        <v>222</v>
      </c>
      <c r="C94" s="155" t="s">
        <v>223</v>
      </c>
      <c r="D94" s="125" t="s">
        <v>39</v>
      </c>
      <c r="E94" s="126" t="s">
        <v>329</v>
      </c>
      <c r="F94" s="125"/>
      <c r="G94" s="130"/>
      <c r="H94" s="127"/>
      <c r="I94" s="128"/>
      <c r="J94" s="128" t="s">
        <v>79</v>
      </c>
      <c r="K94" s="128">
        <v>3.57</v>
      </c>
      <c r="L94" s="125">
        <v>0.5</v>
      </c>
      <c r="M94" s="125">
        <v>17697</v>
      </c>
      <c r="N94" s="129">
        <f t="shared" si="32"/>
        <v>63178.289999999994</v>
      </c>
      <c r="O94" s="129">
        <f t="shared" si="32"/>
        <v>31589.144999999997</v>
      </c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>
        <f t="shared" si="22"/>
        <v>0</v>
      </c>
      <c r="AF94" s="129">
        <f t="shared" si="23"/>
        <v>31589.144999999997</v>
      </c>
      <c r="AG94" s="129"/>
      <c r="AH94" s="129">
        <f t="shared" si="27"/>
        <v>31589.144999999997</v>
      </c>
    </row>
    <row r="95" spans="1:34" ht="36" x14ac:dyDescent="0.25">
      <c r="A95" s="125">
        <f t="shared" si="25"/>
        <v>81</v>
      </c>
      <c r="B95" s="126" t="s">
        <v>224</v>
      </c>
      <c r="C95" s="155" t="s">
        <v>223</v>
      </c>
      <c r="D95" s="139" t="s">
        <v>39</v>
      </c>
      <c r="E95" s="126" t="s">
        <v>329</v>
      </c>
      <c r="F95" s="140"/>
      <c r="G95" s="125">
        <v>13</v>
      </c>
      <c r="H95" s="127"/>
      <c r="I95" s="128"/>
      <c r="J95" s="128" t="s">
        <v>79</v>
      </c>
      <c r="K95" s="128">
        <v>3.57</v>
      </c>
      <c r="L95" s="125">
        <v>1</v>
      </c>
      <c r="M95" s="125">
        <v>17697</v>
      </c>
      <c r="N95" s="129">
        <f t="shared" si="32"/>
        <v>63178.289999999994</v>
      </c>
      <c r="O95" s="129">
        <f t="shared" si="32"/>
        <v>63178.289999999994</v>
      </c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>
        <f t="shared" si="22"/>
        <v>0</v>
      </c>
      <c r="AF95" s="129">
        <f t="shared" si="23"/>
        <v>63178.289999999994</v>
      </c>
      <c r="AG95" s="129">
        <f>O95*10%</f>
        <v>6317.8289999999997</v>
      </c>
      <c r="AH95" s="129">
        <f t="shared" si="27"/>
        <v>69496.118999999992</v>
      </c>
    </row>
    <row r="96" spans="1:34" x14ac:dyDescent="0.25">
      <c r="A96" s="141"/>
      <c r="B96" s="142"/>
      <c r="C96" s="126"/>
      <c r="D96" s="143"/>
      <c r="E96" s="126"/>
      <c r="F96" s="144"/>
      <c r="G96" s="124"/>
      <c r="H96" s="145"/>
      <c r="I96" s="146"/>
      <c r="J96" s="146"/>
      <c r="K96" s="146"/>
      <c r="L96" s="147">
        <f>SUM(L12:L95)</f>
        <v>70.5</v>
      </c>
      <c r="M96" s="147"/>
      <c r="N96" s="147"/>
      <c r="O96" s="148">
        <f>SUM(O12:O95)</f>
        <v>4467165.2250000006</v>
      </c>
      <c r="P96" s="148"/>
      <c r="Q96" s="148"/>
      <c r="R96" s="148">
        <f>SUM(R12:R95)</f>
        <v>0</v>
      </c>
      <c r="S96" s="148"/>
      <c r="T96" s="148"/>
      <c r="U96" s="148">
        <f>SUM(U12:U95)</f>
        <v>6193.95</v>
      </c>
      <c r="V96" s="148"/>
      <c r="W96" s="148"/>
      <c r="X96" s="148">
        <f>SUM(X12:X95)</f>
        <v>10619</v>
      </c>
      <c r="Y96" s="148"/>
      <c r="Z96" s="148"/>
      <c r="AA96" s="148">
        <f>SUM(AA12:AA95)</f>
        <v>60170.75</v>
      </c>
      <c r="AB96" s="148"/>
      <c r="AC96" s="148"/>
      <c r="AD96" s="148">
        <f>SUM(AD13:AD95)</f>
        <v>113024</v>
      </c>
      <c r="AE96" s="148">
        <f>SUM(AE12:AE95)</f>
        <v>190007.7</v>
      </c>
      <c r="AF96" s="148">
        <f>SUM(AF12:AF95)</f>
        <v>4657172.9249999998</v>
      </c>
      <c r="AG96" s="148">
        <f>SUM(AG12:AG95)</f>
        <v>395704.9200000001</v>
      </c>
      <c r="AH96" s="148">
        <v>5037995</v>
      </c>
    </row>
    <row r="97" spans="1:34" x14ac:dyDescent="0.25">
      <c r="A97" s="97"/>
      <c r="B97" s="98"/>
      <c r="C97" s="98"/>
      <c r="D97" s="103"/>
      <c r="E97" s="160"/>
      <c r="F97" s="103"/>
      <c r="G97" s="103"/>
      <c r="H97" s="149"/>
      <c r="I97" s="150"/>
      <c r="J97" s="150"/>
      <c r="K97" s="150"/>
      <c r="L97" s="103"/>
      <c r="M97" s="103"/>
      <c r="N97" s="151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97"/>
      <c r="AF97" s="97"/>
      <c r="AG97" s="97"/>
      <c r="AH97" s="97"/>
    </row>
    <row r="98" spans="1:34" x14ac:dyDescent="0.25">
      <c r="A98" s="97"/>
      <c r="B98" s="98"/>
      <c r="C98" s="98"/>
      <c r="D98" s="103"/>
      <c r="E98" s="160"/>
      <c r="F98" s="103"/>
      <c r="G98" s="103"/>
      <c r="H98" s="149"/>
      <c r="I98" s="150"/>
      <c r="J98" s="150"/>
      <c r="K98" s="150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97"/>
      <c r="AF98" s="152"/>
      <c r="AG98" s="97"/>
      <c r="AH98" s="97"/>
    </row>
    <row r="99" spans="1:34" x14ac:dyDescent="0.25">
      <c r="A99" s="97"/>
      <c r="B99" s="153"/>
      <c r="C99" s="98"/>
      <c r="D99" s="105" t="s">
        <v>171</v>
      </c>
      <c r="E99" s="105"/>
      <c r="F99" s="105"/>
      <c r="G99" s="105"/>
      <c r="H99" s="106"/>
      <c r="I99" s="107"/>
      <c r="J99" s="107"/>
      <c r="K99" s="107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97"/>
      <c r="AF99" s="97"/>
      <c r="AG99" s="97"/>
      <c r="AH99" s="97"/>
    </row>
    <row r="100" spans="1:34" x14ac:dyDescent="0.25">
      <c r="A100" s="97"/>
      <c r="B100" s="154"/>
      <c r="C100" s="98"/>
      <c r="D100" s="105" t="s">
        <v>288</v>
      </c>
      <c r="E100" s="105"/>
      <c r="F100" s="105"/>
      <c r="G100" s="105"/>
      <c r="H100" s="106"/>
      <c r="I100" s="107"/>
      <c r="J100" s="107"/>
      <c r="K100" s="107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97"/>
      <c r="AF100" s="97"/>
      <c r="AG100" s="97"/>
      <c r="AH100" s="97"/>
    </row>
    <row r="101" spans="1:34" x14ac:dyDescent="0.25">
      <c r="A101" s="97"/>
      <c r="B101" s="154"/>
      <c r="C101" s="98"/>
      <c r="D101" s="105" t="s">
        <v>229</v>
      </c>
      <c r="E101" s="105"/>
      <c r="F101" s="105"/>
      <c r="G101" s="105"/>
      <c r="H101" s="106"/>
      <c r="I101" s="107"/>
      <c r="J101" s="107"/>
      <c r="K101" s="107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97"/>
      <c r="AF101" s="97"/>
      <c r="AG101" s="97"/>
      <c r="AH101" s="97"/>
    </row>
    <row r="102" spans="1:34" x14ac:dyDescent="0.25">
      <c r="A102" s="97"/>
      <c r="B102" s="98"/>
      <c r="C102" s="98"/>
      <c r="D102" s="103"/>
      <c r="E102" s="103"/>
      <c r="F102" s="103"/>
      <c r="G102" s="103"/>
      <c r="H102" s="149"/>
      <c r="I102" s="150"/>
      <c r="J102" s="150"/>
      <c r="K102" s="150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97"/>
      <c r="AF102" s="97"/>
      <c r="AG102" s="97"/>
      <c r="AH102" s="97"/>
    </row>
    <row r="103" spans="1:34" x14ac:dyDescent="0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</row>
  </sheetData>
  <mergeCells count="25">
    <mergeCell ref="V9:X9"/>
    <mergeCell ref="AB9:AD9"/>
    <mergeCell ref="AE9:AE10"/>
    <mergeCell ref="AF9:AF10"/>
    <mergeCell ref="AG9:AG10"/>
    <mergeCell ref="O9:O10"/>
    <mergeCell ref="P9:R9"/>
    <mergeCell ref="S9:U9"/>
    <mergeCell ref="A2:AH2"/>
    <mergeCell ref="B3:AE3"/>
    <mergeCell ref="B8:AH8"/>
    <mergeCell ref="A9:A10"/>
    <mergeCell ref="B9:B10"/>
    <mergeCell ref="D9:D10"/>
    <mergeCell ref="E9:E10"/>
    <mergeCell ref="F9:F10"/>
    <mergeCell ref="G9:G10"/>
    <mergeCell ref="Y9:AA9"/>
    <mergeCell ref="H9:H10"/>
    <mergeCell ref="AH9:AH10"/>
    <mergeCell ref="I9:I10"/>
    <mergeCell ref="K9:K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J104"/>
  <sheetViews>
    <sheetView workbookViewId="0">
      <selection activeCell="B1" sqref="B1:B1048576"/>
    </sheetView>
  </sheetViews>
  <sheetFormatPr defaultRowHeight="15" x14ac:dyDescent="0.25"/>
  <cols>
    <col min="1" max="1" width="4.140625" customWidth="1"/>
    <col min="2" max="2" width="17.7109375" hidden="1" customWidth="1"/>
    <col min="3" max="3" width="14.5703125" customWidth="1"/>
    <col min="4" max="4" width="41.85546875" customWidth="1"/>
    <col min="5" max="5" width="7.85546875" customWidth="1"/>
    <col min="6" max="6" width="7.140625" customWidth="1"/>
    <col min="7" max="9" width="0" hidden="1" customWidth="1"/>
    <col min="10" max="11" width="6.5703125" customWidth="1"/>
    <col min="12" max="12" width="6" customWidth="1"/>
    <col min="13" max="13" width="11.42578125" customWidth="1"/>
    <col min="14" max="14" width="6.42578125" customWidth="1"/>
    <col min="15" max="15" width="9" customWidth="1"/>
    <col min="16" max="17" width="8.85546875" customWidth="1"/>
    <col min="18" max="18" width="4.140625" customWidth="1"/>
    <col min="19" max="19" width="4" customWidth="1"/>
    <col min="20" max="20" width="6.5703125" customWidth="1"/>
    <col min="21" max="21" width="3.7109375" customWidth="1"/>
    <col min="22" max="22" width="4.42578125" customWidth="1"/>
    <col min="23" max="23" width="6.140625" customWidth="1"/>
    <col min="24" max="24" width="4.140625" customWidth="1"/>
    <col min="25" max="25" width="3.140625" customWidth="1"/>
    <col min="26" max="26" width="8" customWidth="1"/>
    <col min="27" max="27" width="4.42578125" customWidth="1"/>
    <col min="28" max="28" width="3.140625" customWidth="1"/>
    <col min="29" max="29" width="6.140625" customWidth="1"/>
    <col min="30" max="31" width="4" customWidth="1"/>
    <col min="32" max="32" width="9" customWidth="1"/>
    <col min="33" max="33" width="9.140625" customWidth="1"/>
    <col min="34" max="34" width="8.140625" customWidth="1"/>
    <col min="35" max="35" width="7.5703125" customWidth="1"/>
    <col min="36" max="36" width="9.140625" customWidth="1"/>
  </cols>
  <sheetData>
    <row r="1" spans="1:36" x14ac:dyDescent="0.25">
      <c r="A1" s="1"/>
      <c r="B1" s="2"/>
      <c r="C1" s="3"/>
      <c r="D1" s="3"/>
      <c r="E1" s="4"/>
      <c r="F1" s="4"/>
      <c r="G1" s="4"/>
      <c r="H1" s="4"/>
      <c r="I1" s="5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</row>
    <row r="2" spans="1:36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6" x14ac:dyDescent="0.25">
      <c r="A3" s="1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87"/>
      <c r="AI3" s="87"/>
      <c r="AJ3" s="1"/>
    </row>
    <row r="4" spans="1:36" x14ac:dyDescent="0.25">
      <c r="A4" s="1"/>
      <c r="B4" s="3" t="s">
        <v>2</v>
      </c>
      <c r="C4" s="2"/>
      <c r="D4" s="2"/>
      <c r="E4" s="7"/>
      <c r="F4" s="9"/>
      <c r="G4" s="9"/>
      <c r="H4" s="9"/>
      <c r="I4" s="10"/>
      <c r="J4" s="11"/>
      <c r="K4" s="11"/>
      <c r="L4" s="11"/>
      <c r="M4" s="9"/>
      <c r="N4" s="9"/>
      <c r="O4" s="9"/>
      <c r="P4" s="9"/>
      <c r="Q4" s="9"/>
      <c r="R4" s="9"/>
      <c r="S4" s="9"/>
      <c r="T4" s="9"/>
      <c r="U4" s="9"/>
      <c r="V4" s="7"/>
      <c r="W4" s="7"/>
      <c r="X4" s="7"/>
      <c r="Y4" s="7"/>
      <c r="Z4" s="7"/>
      <c r="AA4" s="4" t="s">
        <v>3</v>
      </c>
      <c r="AB4" s="4"/>
      <c r="AC4" s="4"/>
      <c r="AD4" s="4"/>
      <c r="AE4" s="7"/>
      <c r="AF4" s="7"/>
      <c r="AG4" s="1"/>
      <c r="AH4" s="1"/>
      <c r="AI4" s="1"/>
      <c r="AJ4" s="1"/>
    </row>
    <row r="5" spans="1:36" x14ac:dyDescent="0.25">
      <c r="A5" s="1"/>
      <c r="B5" s="3" t="s">
        <v>4</v>
      </c>
      <c r="C5" s="3"/>
      <c r="D5" s="3"/>
      <c r="E5" s="9"/>
      <c r="F5" s="12"/>
      <c r="G5" s="12"/>
      <c r="H5" s="12"/>
      <c r="I5" s="13"/>
      <c r="J5" s="14"/>
      <c r="K5" s="14"/>
      <c r="L5" s="15"/>
      <c r="M5" s="12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6" t="s">
        <v>5</v>
      </c>
      <c r="AB5" s="16"/>
      <c r="AC5" s="16"/>
      <c r="AD5" s="16"/>
      <c r="AE5" s="16"/>
      <c r="AF5" s="16"/>
      <c r="AG5" s="1"/>
      <c r="AH5" s="1"/>
      <c r="AI5" s="1"/>
      <c r="AJ5" s="1"/>
    </row>
    <row r="6" spans="1:36" x14ac:dyDescent="0.25">
      <c r="A6" s="1"/>
      <c r="B6" s="3" t="s">
        <v>6</v>
      </c>
      <c r="C6" s="3" t="s">
        <v>7</v>
      </c>
      <c r="D6" s="3"/>
      <c r="E6" s="9"/>
      <c r="F6" s="3"/>
      <c r="G6" s="3"/>
      <c r="H6" s="3"/>
      <c r="I6" s="17"/>
      <c r="J6" s="18"/>
      <c r="K6" s="18"/>
      <c r="L6" s="1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8</v>
      </c>
      <c r="AB6" s="3"/>
      <c r="AC6" s="3"/>
      <c r="AD6" s="3"/>
      <c r="AE6" s="3"/>
      <c r="AF6" s="3"/>
      <c r="AG6" s="1"/>
      <c r="AH6" s="1"/>
      <c r="AI6" s="1"/>
      <c r="AJ6" s="1"/>
    </row>
    <row r="7" spans="1:36" x14ac:dyDescent="0.25">
      <c r="A7" s="93"/>
      <c r="B7" s="3"/>
      <c r="C7" s="3"/>
      <c r="D7" s="3"/>
      <c r="E7" s="3"/>
      <c r="F7" s="3"/>
      <c r="G7" s="3"/>
      <c r="H7" s="3"/>
      <c r="I7" s="17"/>
      <c r="J7" s="18"/>
      <c r="K7" s="18"/>
      <c r="L7" s="18"/>
      <c r="M7" s="3"/>
      <c r="N7" s="3"/>
      <c r="O7" s="3"/>
      <c r="P7" s="3"/>
      <c r="Q7" s="3"/>
      <c r="R7" s="3"/>
      <c r="S7" s="3"/>
      <c r="T7" s="3"/>
      <c r="U7" s="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"/>
      <c r="AH7" s="1"/>
      <c r="AI7" s="1"/>
      <c r="AJ7" s="1"/>
    </row>
    <row r="8" spans="1:36" x14ac:dyDescent="0.25">
      <c r="A8" s="1"/>
      <c r="B8" s="199" t="s">
        <v>278</v>
      </c>
      <c r="C8" s="199"/>
      <c r="D8" s="199"/>
      <c r="E8" s="199"/>
      <c r="F8" s="199"/>
      <c r="G8" s="199"/>
      <c r="H8" s="199"/>
      <c r="I8" s="200"/>
      <c r="J8" s="200"/>
      <c r="K8" s="200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</row>
    <row r="9" spans="1:36" ht="24" customHeight="1" x14ac:dyDescent="0.25">
      <c r="A9" s="201" t="s">
        <v>9</v>
      </c>
      <c r="B9" s="203" t="s">
        <v>10</v>
      </c>
      <c r="C9" s="203" t="s">
        <v>11</v>
      </c>
      <c r="D9" s="19" t="s">
        <v>12</v>
      </c>
      <c r="E9" s="204" t="s">
        <v>13</v>
      </c>
      <c r="F9" s="203" t="s">
        <v>14</v>
      </c>
      <c r="G9" s="204" t="s">
        <v>15</v>
      </c>
      <c r="H9" s="206" t="s">
        <v>16</v>
      </c>
      <c r="I9" s="207" t="s">
        <v>17</v>
      </c>
      <c r="J9" s="208" t="s">
        <v>17</v>
      </c>
      <c r="K9" s="88" t="s">
        <v>18</v>
      </c>
      <c r="L9" s="209" t="s">
        <v>19</v>
      </c>
      <c r="M9" s="206" t="s">
        <v>20</v>
      </c>
      <c r="N9" s="203" t="s">
        <v>21</v>
      </c>
      <c r="O9" s="203" t="s">
        <v>22</v>
      </c>
      <c r="P9" s="206" t="s">
        <v>23</v>
      </c>
      <c r="Q9" s="204" t="s">
        <v>291</v>
      </c>
      <c r="R9" s="206" t="s">
        <v>24</v>
      </c>
      <c r="S9" s="206"/>
      <c r="T9" s="206"/>
      <c r="U9" s="206" t="s">
        <v>25</v>
      </c>
      <c r="V9" s="206"/>
      <c r="W9" s="206"/>
      <c r="X9" s="211" t="s">
        <v>26</v>
      </c>
      <c r="Y9" s="212"/>
      <c r="Z9" s="213"/>
      <c r="AA9" s="206" t="s">
        <v>27</v>
      </c>
      <c r="AB9" s="206"/>
      <c r="AC9" s="206"/>
      <c r="AD9" s="206" t="s">
        <v>28</v>
      </c>
      <c r="AE9" s="206"/>
      <c r="AF9" s="206"/>
      <c r="AG9" s="204" t="s">
        <v>29</v>
      </c>
      <c r="AH9" s="206" t="s">
        <v>30</v>
      </c>
      <c r="AI9" s="206" t="s">
        <v>31</v>
      </c>
      <c r="AJ9" s="204" t="s">
        <v>32</v>
      </c>
    </row>
    <row r="10" spans="1:36" ht="18.75" customHeight="1" x14ac:dyDescent="0.25">
      <c r="A10" s="202"/>
      <c r="B10" s="203"/>
      <c r="C10" s="203"/>
      <c r="D10" s="21"/>
      <c r="E10" s="205"/>
      <c r="F10" s="203"/>
      <c r="G10" s="205"/>
      <c r="H10" s="206"/>
      <c r="I10" s="207"/>
      <c r="J10" s="208"/>
      <c r="K10" s="89"/>
      <c r="L10" s="210"/>
      <c r="M10" s="206"/>
      <c r="N10" s="203"/>
      <c r="O10" s="203"/>
      <c r="P10" s="206"/>
      <c r="Q10" s="205"/>
      <c r="R10" s="86" t="s">
        <v>33</v>
      </c>
      <c r="S10" s="86" t="s">
        <v>34</v>
      </c>
      <c r="T10" s="86" t="s">
        <v>35</v>
      </c>
      <c r="U10" s="86" t="s">
        <v>33</v>
      </c>
      <c r="V10" s="86" t="s">
        <v>34</v>
      </c>
      <c r="W10" s="86" t="s">
        <v>35</v>
      </c>
      <c r="X10" s="86" t="s">
        <v>33</v>
      </c>
      <c r="Y10" s="86" t="s">
        <v>34</v>
      </c>
      <c r="Z10" s="86" t="s">
        <v>35</v>
      </c>
      <c r="AA10" s="86" t="s">
        <v>33</v>
      </c>
      <c r="AB10" s="86" t="s">
        <v>34</v>
      </c>
      <c r="AC10" s="86" t="s">
        <v>35</v>
      </c>
      <c r="AD10" s="86" t="s">
        <v>33</v>
      </c>
      <c r="AE10" s="86" t="s">
        <v>34</v>
      </c>
      <c r="AF10" s="86" t="s">
        <v>35</v>
      </c>
      <c r="AG10" s="205"/>
      <c r="AH10" s="206"/>
      <c r="AI10" s="206"/>
      <c r="AJ10" s="205"/>
    </row>
    <row r="11" spans="1:36" x14ac:dyDescent="0.25">
      <c r="A11" s="24">
        <v>1</v>
      </c>
      <c r="B11" s="25">
        <v>2</v>
      </c>
      <c r="C11" s="25">
        <v>3</v>
      </c>
      <c r="D11" s="25">
        <v>4</v>
      </c>
      <c r="E11" s="24">
        <v>5</v>
      </c>
      <c r="F11" s="24">
        <v>6</v>
      </c>
      <c r="G11" s="24">
        <v>5</v>
      </c>
      <c r="H11" s="24">
        <v>6</v>
      </c>
      <c r="I11" s="26">
        <v>7</v>
      </c>
      <c r="J11" s="27">
        <v>7</v>
      </c>
      <c r="K11" s="27">
        <v>8</v>
      </c>
      <c r="L11" s="27">
        <v>9</v>
      </c>
      <c r="M11" s="24">
        <v>10</v>
      </c>
      <c r="N11" s="24">
        <v>11</v>
      </c>
      <c r="O11" s="24">
        <v>12</v>
      </c>
      <c r="P11" s="24">
        <v>13</v>
      </c>
      <c r="Q11" s="24"/>
      <c r="R11" s="24">
        <v>14</v>
      </c>
      <c r="S11" s="24">
        <v>15</v>
      </c>
      <c r="T11" s="24">
        <v>16</v>
      </c>
      <c r="U11" s="24">
        <v>17</v>
      </c>
      <c r="V11" s="24">
        <v>18</v>
      </c>
      <c r="W11" s="24">
        <v>19</v>
      </c>
      <c r="X11" s="24">
        <v>20</v>
      </c>
      <c r="Y11" s="24">
        <v>21</v>
      </c>
      <c r="Z11" s="24">
        <v>22</v>
      </c>
      <c r="AA11" s="24">
        <v>23</v>
      </c>
      <c r="AB11" s="24">
        <v>24</v>
      </c>
      <c r="AC11" s="24">
        <v>25</v>
      </c>
      <c r="AD11" s="24">
        <v>26</v>
      </c>
      <c r="AE11" s="24">
        <v>27</v>
      </c>
      <c r="AF11" s="24">
        <v>28</v>
      </c>
      <c r="AG11" s="81">
        <v>28</v>
      </c>
      <c r="AH11" s="81">
        <v>29</v>
      </c>
      <c r="AI11" s="24">
        <v>30</v>
      </c>
      <c r="AJ11" s="24">
        <v>31</v>
      </c>
    </row>
    <row r="12" spans="1:36" ht="60" x14ac:dyDescent="0.25">
      <c r="A12" s="29">
        <v>1</v>
      </c>
      <c r="B12" s="30" t="s">
        <v>36</v>
      </c>
      <c r="C12" s="30" t="s">
        <v>37</v>
      </c>
      <c r="D12" s="30" t="s">
        <v>38</v>
      </c>
      <c r="E12" s="29" t="s">
        <v>39</v>
      </c>
      <c r="F12" s="31" t="s">
        <v>230</v>
      </c>
      <c r="G12" s="29"/>
      <c r="H12" s="29">
        <v>14</v>
      </c>
      <c r="I12" s="32"/>
      <c r="J12" s="33"/>
      <c r="K12" s="33" t="s">
        <v>40</v>
      </c>
      <c r="L12" s="33">
        <v>3.12</v>
      </c>
      <c r="M12" s="29">
        <v>0.5</v>
      </c>
      <c r="N12" s="29">
        <v>17697</v>
      </c>
      <c r="O12" s="34">
        <f t="shared" ref="O12:P41" si="0">L12*N12</f>
        <v>55214.64</v>
      </c>
      <c r="P12" s="34">
        <f t="shared" si="0"/>
        <v>27607.32</v>
      </c>
      <c r="Q12" s="91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>
        <f t="shared" ref="AG12:AG77" si="1">W12+Z12+AC12+AF12</f>
        <v>0</v>
      </c>
      <c r="AH12" s="34">
        <f>P12+AG12</f>
        <v>27607.32</v>
      </c>
      <c r="AI12" s="34">
        <f>P12*10%</f>
        <v>2760.732</v>
      </c>
      <c r="AJ12" s="34">
        <f t="shared" ref="AJ12:AJ77" si="2">AH12+AI12</f>
        <v>30368.052</v>
      </c>
    </row>
    <row r="13" spans="1:36" ht="36" x14ac:dyDescent="0.25">
      <c r="A13" s="29">
        <f>A12+1</f>
        <v>2</v>
      </c>
      <c r="B13" s="30" t="s">
        <v>41</v>
      </c>
      <c r="C13" s="30" t="s">
        <v>42</v>
      </c>
      <c r="D13" s="30" t="s">
        <v>43</v>
      </c>
      <c r="E13" s="29" t="s">
        <v>39</v>
      </c>
      <c r="F13" s="31" t="s">
        <v>231</v>
      </c>
      <c r="G13" s="29"/>
      <c r="H13" s="29">
        <v>14</v>
      </c>
      <c r="I13" s="32"/>
      <c r="J13" s="33"/>
      <c r="K13" s="33" t="s">
        <v>40</v>
      </c>
      <c r="L13" s="33">
        <v>3.29</v>
      </c>
      <c r="M13" s="29">
        <v>1</v>
      </c>
      <c r="N13" s="29">
        <v>17697</v>
      </c>
      <c r="O13" s="34">
        <f t="shared" si="0"/>
        <v>58223.13</v>
      </c>
      <c r="P13" s="34">
        <f t="shared" si="0"/>
        <v>58223.13</v>
      </c>
      <c r="Q13" s="9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>
        <v>1</v>
      </c>
      <c r="AE13" s="29">
        <v>50</v>
      </c>
      <c r="AF13" s="29">
        <v>29111</v>
      </c>
      <c r="AG13" s="29">
        <f>W13+Z13+AC13+AF13</f>
        <v>29111</v>
      </c>
      <c r="AH13" s="34">
        <f>P13+AG13</f>
        <v>87334.13</v>
      </c>
      <c r="AI13" s="34">
        <f>P13*10%</f>
        <v>5822.3130000000001</v>
      </c>
      <c r="AJ13" s="34">
        <f t="shared" si="2"/>
        <v>93156.442999999999</v>
      </c>
    </row>
    <row r="14" spans="1:36" ht="36" x14ac:dyDescent="0.25">
      <c r="A14" s="29">
        <f t="shared" ref="A14:A76" si="3">A13+1</f>
        <v>3</v>
      </c>
      <c r="B14" s="30" t="s">
        <v>44</v>
      </c>
      <c r="C14" s="30" t="s">
        <v>45</v>
      </c>
      <c r="D14" s="30" t="s">
        <v>46</v>
      </c>
      <c r="E14" s="29" t="s">
        <v>39</v>
      </c>
      <c r="F14" s="31" t="s">
        <v>232</v>
      </c>
      <c r="G14" s="29"/>
      <c r="H14" s="29">
        <v>5</v>
      </c>
      <c r="I14" s="32"/>
      <c r="J14" s="33"/>
      <c r="K14" s="33" t="s">
        <v>47</v>
      </c>
      <c r="L14" s="33">
        <v>6.42</v>
      </c>
      <c r="M14" s="29">
        <v>1</v>
      </c>
      <c r="N14" s="29">
        <v>17697</v>
      </c>
      <c r="O14" s="34">
        <f>L14*N14</f>
        <v>113614.74</v>
      </c>
      <c r="P14" s="34">
        <f t="shared" si="0"/>
        <v>113614.74</v>
      </c>
      <c r="Q14" s="91">
        <v>1.25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f t="shared" si="1"/>
        <v>0</v>
      </c>
      <c r="AH14" s="34">
        <f>P14*1.25+AG14</f>
        <v>142018.42500000002</v>
      </c>
      <c r="AI14" s="34">
        <f>AH14*10%</f>
        <v>14201.842500000002</v>
      </c>
      <c r="AJ14" s="34">
        <f t="shared" si="2"/>
        <v>156220.26750000002</v>
      </c>
    </row>
    <row r="15" spans="1:36" ht="24" x14ac:dyDescent="0.25">
      <c r="A15" s="29">
        <f t="shared" si="3"/>
        <v>4</v>
      </c>
      <c r="B15" s="30" t="s">
        <v>48</v>
      </c>
      <c r="C15" s="30" t="s">
        <v>49</v>
      </c>
      <c r="D15" s="30" t="s">
        <v>50</v>
      </c>
      <c r="E15" s="29" t="s">
        <v>39</v>
      </c>
      <c r="F15" s="31" t="s">
        <v>233</v>
      </c>
      <c r="G15" s="29" t="s">
        <v>51</v>
      </c>
      <c r="H15" s="29">
        <v>9</v>
      </c>
      <c r="I15" s="32"/>
      <c r="J15" s="33"/>
      <c r="K15" s="33" t="s">
        <v>52</v>
      </c>
      <c r="L15" s="33">
        <v>5.99</v>
      </c>
      <c r="M15" s="29">
        <v>0.5</v>
      </c>
      <c r="N15" s="29">
        <v>17697</v>
      </c>
      <c r="O15" s="34">
        <f t="shared" si="0"/>
        <v>106005.03</v>
      </c>
      <c r="P15" s="34">
        <f t="shared" si="0"/>
        <v>53002.514999999999</v>
      </c>
      <c r="Q15" s="91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f t="shared" si="1"/>
        <v>0</v>
      </c>
      <c r="AH15" s="34">
        <f t="shared" ref="AH15:AH23" si="4">P15+AG15</f>
        <v>53002.514999999999</v>
      </c>
      <c r="AI15" s="34">
        <f>P15*10%</f>
        <v>5300.2515000000003</v>
      </c>
      <c r="AJ15" s="34">
        <f t="shared" si="2"/>
        <v>58302.766499999998</v>
      </c>
    </row>
    <row r="16" spans="1:36" ht="36" x14ac:dyDescent="0.25">
      <c r="A16" s="29">
        <f t="shared" si="3"/>
        <v>5</v>
      </c>
      <c r="B16" s="30" t="s">
        <v>53</v>
      </c>
      <c r="C16" s="30" t="s">
        <v>54</v>
      </c>
      <c r="D16" s="30" t="s">
        <v>55</v>
      </c>
      <c r="E16" s="29" t="s">
        <v>56</v>
      </c>
      <c r="F16" s="31" t="s">
        <v>234</v>
      </c>
      <c r="G16" s="29"/>
      <c r="H16" s="35"/>
      <c r="I16" s="32" t="s">
        <v>57</v>
      </c>
      <c r="J16" s="33" t="s">
        <v>57</v>
      </c>
      <c r="K16" s="33"/>
      <c r="L16" s="33">
        <v>2.89</v>
      </c>
      <c r="M16" s="29">
        <v>0.5</v>
      </c>
      <c r="N16" s="29">
        <v>17697</v>
      </c>
      <c r="O16" s="34">
        <f t="shared" si="0"/>
        <v>51144.33</v>
      </c>
      <c r="P16" s="34">
        <f t="shared" si="0"/>
        <v>25572.165000000001</v>
      </c>
      <c r="Q16" s="91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f t="shared" si="1"/>
        <v>0</v>
      </c>
      <c r="AH16" s="34">
        <f t="shared" si="4"/>
        <v>25572.165000000001</v>
      </c>
      <c r="AI16" s="34"/>
      <c r="AJ16" s="34">
        <f t="shared" si="2"/>
        <v>25572.165000000001</v>
      </c>
    </row>
    <row r="17" spans="1:36" ht="36" x14ac:dyDescent="0.25">
      <c r="A17" s="29">
        <f t="shared" si="3"/>
        <v>6</v>
      </c>
      <c r="B17" s="36" t="s">
        <v>53</v>
      </c>
      <c r="C17" s="30" t="s">
        <v>58</v>
      </c>
      <c r="D17" s="30" t="s">
        <v>55</v>
      </c>
      <c r="E17" s="29" t="s">
        <v>56</v>
      </c>
      <c r="F17" s="31" t="s">
        <v>234</v>
      </c>
      <c r="G17" s="29"/>
      <c r="H17" s="29">
        <v>14</v>
      </c>
      <c r="I17" s="32"/>
      <c r="J17" s="33"/>
      <c r="K17" s="33" t="s">
        <v>40</v>
      </c>
      <c r="L17" s="33">
        <v>3.16</v>
      </c>
      <c r="M17" s="29">
        <v>1</v>
      </c>
      <c r="N17" s="29">
        <v>17697</v>
      </c>
      <c r="O17" s="34">
        <f t="shared" si="0"/>
        <v>55922.520000000004</v>
      </c>
      <c r="P17" s="34">
        <f t="shared" si="0"/>
        <v>55922.520000000004</v>
      </c>
      <c r="Q17" s="9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>
        <f t="shared" si="1"/>
        <v>0</v>
      </c>
      <c r="AH17" s="34">
        <f t="shared" si="4"/>
        <v>55922.520000000004</v>
      </c>
      <c r="AI17" s="34">
        <f t="shared" ref="AI17:AI23" si="5">P17*10%</f>
        <v>5592.2520000000004</v>
      </c>
      <c r="AJ17" s="34">
        <f t="shared" si="2"/>
        <v>61514.772000000004</v>
      </c>
    </row>
    <row r="18" spans="1:36" ht="24" x14ac:dyDescent="0.25">
      <c r="A18" s="29">
        <v>7</v>
      </c>
      <c r="B18" s="30" t="s">
        <v>59</v>
      </c>
      <c r="C18" s="30" t="s">
        <v>60</v>
      </c>
      <c r="D18" s="30" t="s">
        <v>61</v>
      </c>
      <c r="E18" s="29" t="s">
        <v>56</v>
      </c>
      <c r="F18" s="31" t="s">
        <v>235</v>
      </c>
      <c r="G18" s="29" t="s">
        <v>62</v>
      </c>
      <c r="H18" s="29">
        <v>11</v>
      </c>
      <c r="I18" s="32"/>
      <c r="J18" s="33"/>
      <c r="K18" s="33" t="s">
        <v>63</v>
      </c>
      <c r="L18" s="33">
        <v>4.1900000000000004</v>
      </c>
      <c r="M18" s="29">
        <v>1</v>
      </c>
      <c r="N18" s="29">
        <v>17697</v>
      </c>
      <c r="O18" s="34">
        <f t="shared" si="0"/>
        <v>74150.430000000008</v>
      </c>
      <c r="P18" s="34">
        <f t="shared" si="0"/>
        <v>74150.430000000008</v>
      </c>
      <c r="Q18" s="9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>
        <f t="shared" si="1"/>
        <v>0</v>
      </c>
      <c r="AH18" s="34">
        <f t="shared" si="4"/>
        <v>74150.430000000008</v>
      </c>
      <c r="AI18" s="34">
        <f t="shared" si="5"/>
        <v>7415.0430000000015</v>
      </c>
      <c r="AJ18" s="34">
        <f t="shared" si="2"/>
        <v>81565.473000000013</v>
      </c>
    </row>
    <row r="19" spans="1:36" ht="60" x14ac:dyDescent="0.25">
      <c r="A19" s="29">
        <v>8</v>
      </c>
      <c r="B19" s="30" t="s">
        <v>64</v>
      </c>
      <c r="C19" s="30" t="s">
        <v>42</v>
      </c>
      <c r="D19" s="37" t="s">
        <v>65</v>
      </c>
      <c r="E19" s="29" t="s">
        <v>56</v>
      </c>
      <c r="F19" s="31" t="s">
        <v>236</v>
      </c>
      <c r="G19" s="29"/>
      <c r="H19" s="29">
        <v>14</v>
      </c>
      <c r="I19" s="32"/>
      <c r="J19" s="33"/>
      <c r="K19" s="33" t="s">
        <v>40</v>
      </c>
      <c r="L19" s="33">
        <v>3.12</v>
      </c>
      <c r="M19" s="29">
        <v>1</v>
      </c>
      <c r="N19" s="29">
        <v>17697</v>
      </c>
      <c r="O19" s="34">
        <f>L19*N19</f>
        <v>55214.64</v>
      </c>
      <c r="P19" s="34">
        <f>M19*O19</f>
        <v>55214.64</v>
      </c>
      <c r="Q19" s="91"/>
      <c r="R19" s="29"/>
      <c r="S19" s="29"/>
      <c r="T19" s="29"/>
      <c r="U19" s="29"/>
      <c r="V19" s="29"/>
      <c r="W19" s="29"/>
      <c r="X19" s="29"/>
      <c r="Y19" s="29"/>
      <c r="Z19" s="29"/>
      <c r="AA19" s="38"/>
      <c r="AB19" s="38"/>
      <c r="AC19" s="29"/>
      <c r="AD19" s="29">
        <v>1</v>
      </c>
      <c r="AE19" s="29">
        <v>50</v>
      </c>
      <c r="AF19" s="29">
        <v>27607</v>
      </c>
      <c r="AG19" s="29">
        <f>W19+Z19+AC19+AF19</f>
        <v>27607</v>
      </c>
      <c r="AH19" s="34">
        <f t="shared" si="4"/>
        <v>82821.64</v>
      </c>
      <c r="AI19" s="34">
        <f t="shared" si="5"/>
        <v>5521.4639999999999</v>
      </c>
      <c r="AJ19" s="34">
        <f>AH19+AI19</f>
        <v>88343.103999999992</v>
      </c>
    </row>
    <row r="20" spans="1:36" x14ac:dyDescent="0.25">
      <c r="A20" s="29">
        <v>9</v>
      </c>
      <c r="B20" s="30" t="s">
        <v>66</v>
      </c>
      <c r="C20" s="30" t="s">
        <v>67</v>
      </c>
      <c r="D20" s="30"/>
      <c r="E20" s="29" t="s">
        <v>56</v>
      </c>
      <c r="F20" s="39" t="s">
        <v>68</v>
      </c>
      <c r="G20" s="29"/>
      <c r="H20" s="35"/>
      <c r="I20" s="32" t="s">
        <v>69</v>
      </c>
      <c r="J20" s="33" t="s">
        <v>69</v>
      </c>
      <c r="K20" s="33"/>
      <c r="L20" s="33">
        <v>2.84</v>
      </c>
      <c r="M20" s="29">
        <v>1</v>
      </c>
      <c r="N20" s="29">
        <v>17697</v>
      </c>
      <c r="O20" s="34">
        <f t="shared" si="0"/>
        <v>50259.479999999996</v>
      </c>
      <c r="P20" s="34">
        <f t="shared" si="0"/>
        <v>50259.479999999996</v>
      </c>
      <c r="Q20" s="9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>
        <f t="shared" si="1"/>
        <v>0</v>
      </c>
      <c r="AH20" s="34">
        <f t="shared" si="4"/>
        <v>50259.479999999996</v>
      </c>
      <c r="AI20" s="34">
        <f t="shared" si="5"/>
        <v>5025.9480000000003</v>
      </c>
      <c r="AJ20" s="34">
        <f t="shared" si="2"/>
        <v>55285.428</v>
      </c>
    </row>
    <row r="21" spans="1:36" x14ac:dyDescent="0.25">
      <c r="A21" s="29">
        <f t="shared" si="3"/>
        <v>10</v>
      </c>
      <c r="B21" s="30" t="s">
        <v>66</v>
      </c>
      <c r="C21" s="30" t="s">
        <v>70</v>
      </c>
      <c r="D21" s="30"/>
      <c r="E21" s="29" t="s">
        <v>56</v>
      </c>
      <c r="F21" s="39" t="s">
        <v>68</v>
      </c>
      <c r="G21" s="29"/>
      <c r="H21" s="35"/>
      <c r="I21" s="32" t="s">
        <v>71</v>
      </c>
      <c r="J21" s="33" t="s">
        <v>71</v>
      </c>
      <c r="K21" s="33"/>
      <c r="L21" s="33">
        <v>2.81</v>
      </c>
      <c r="M21" s="29">
        <v>1</v>
      </c>
      <c r="N21" s="29">
        <v>17697</v>
      </c>
      <c r="O21" s="34">
        <f t="shared" si="0"/>
        <v>49728.57</v>
      </c>
      <c r="P21" s="34">
        <f t="shared" si="0"/>
        <v>49728.57</v>
      </c>
      <c r="Q21" s="9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f t="shared" si="1"/>
        <v>0</v>
      </c>
      <c r="AH21" s="34">
        <f t="shared" si="4"/>
        <v>49728.57</v>
      </c>
      <c r="AI21" s="34">
        <f t="shared" si="5"/>
        <v>4972.857</v>
      </c>
      <c r="AJ21" s="34">
        <f t="shared" si="2"/>
        <v>54701.426999999996</v>
      </c>
    </row>
    <row r="22" spans="1:36" ht="24" x14ac:dyDescent="0.25">
      <c r="A22" s="29">
        <f t="shared" si="3"/>
        <v>11</v>
      </c>
      <c r="B22" s="30" t="s">
        <v>72</v>
      </c>
      <c r="C22" s="30" t="s">
        <v>73</v>
      </c>
      <c r="D22" s="30"/>
      <c r="E22" s="29" t="s">
        <v>56</v>
      </c>
      <c r="F22" s="39" t="s">
        <v>237</v>
      </c>
      <c r="G22" s="29"/>
      <c r="H22" s="35"/>
      <c r="I22" s="32" t="s">
        <v>71</v>
      </c>
      <c r="J22" s="33" t="s">
        <v>71</v>
      </c>
      <c r="K22" s="33"/>
      <c r="L22" s="33">
        <v>2.81</v>
      </c>
      <c r="M22" s="29">
        <v>0.5</v>
      </c>
      <c r="N22" s="29">
        <v>17697</v>
      </c>
      <c r="O22" s="34">
        <f t="shared" si="0"/>
        <v>49728.57</v>
      </c>
      <c r="P22" s="34">
        <f t="shared" si="0"/>
        <v>24864.285</v>
      </c>
      <c r="Q22" s="91"/>
      <c r="R22" s="29"/>
      <c r="S22" s="29"/>
      <c r="T22" s="29"/>
      <c r="U22" s="29"/>
      <c r="V22" s="29"/>
      <c r="W22" s="29"/>
      <c r="X22" s="29"/>
      <c r="Y22" s="29"/>
      <c r="Z22" s="29"/>
      <c r="AA22" s="29">
        <v>1</v>
      </c>
      <c r="AB22" s="29">
        <v>20</v>
      </c>
      <c r="AC22" s="29">
        <f>17697*AB22%*AA22</f>
        <v>3539.4</v>
      </c>
      <c r="AD22" s="29"/>
      <c r="AE22" s="29"/>
      <c r="AF22" s="29"/>
      <c r="AG22" s="29">
        <f t="shared" si="1"/>
        <v>3539.4</v>
      </c>
      <c r="AH22" s="34">
        <f t="shared" si="4"/>
        <v>28403.685000000001</v>
      </c>
      <c r="AI22" s="34">
        <f t="shared" si="5"/>
        <v>2486.4285</v>
      </c>
      <c r="AJ22" s="34">
        <f t="shared" si="2"/>
        <v>30890.113499999999</v>
      </c>
    </row>
    <row r="23" spans="1:36" ht="24" x14ac:dyDescent="0.25">
      <c r="A23" s="29">
        <f t="shared" si="3"/>
        <v>12</v>
      </c>
      <c r="B23" s="30" t="s">
        <v>66</v>
      </c>
      <c r="C23" s="30" t="s">
        <v>73</v>
      </c>
      <c r="D23" s="30"/>
      <c r="E23" s="29" t="s">
        <v>56</v>
      </c>
      <c r="F23" s="39" t="s">
        <v>68</v>
      </c>
      <c r="G23" s="29"/>
      <c r="H23" s="29"/>
      <c r="I23" s="32" t="s">
        <v>71</v>
      </c>
      <c r="J23" s="33" t="s">
        <v>71</v>
      </c>
      <c r="K23" s="33"/>
      <c r="L23" s="33">
        <v>2.81</v>
      </c>
      <c r="M23" s="29">
        <v>1</v>
      </c>
      <c r="N23" s="29">
        <v>17697</v>
      </c>
      <c r="O23" s="34">
        <f t="shared" si="0"/>
        <v>49728.57</v>
      </c>
      <c r="P23" s="34">
        <f t="shared" si="0"/>
        <v>49728.57</v>
      </c>
      <c r="Q23" s="91"/>
      <c r="R23" s="29"/>
      <c r="S23" s="29"/>
      <c r="T23" s="29"/>
      <c r="U23" s="29"/>
      <c r="V23" s="29"/>
      <c r="W23" s="29"/>
      <c r="X23" s="29"/>
      <c r="Y23" s="29"/>
      <c r="Z23" s="29"/>
      <c r="AA23" s="29">
        <v>1</v>
      </c>
      <c r="AB23" s="29">
        <v>20</v>
      </c>
      <c r="AC23" s="29">
        <f>17697*AB23%*AA23</f>
        <v>3539.4</v>
      </c>
      <c r="AD23" s="29"/>
      <c r="AE23" s="29"/>
      <c r="AF23" s="29"/>
      <c r="AG23" s="29">
        <f t="shared" si="1"/>
        <v>3539.4</v>
      </c>
      <c r="AH23" s="34">
        <f t="shared" si="4"/>
        <v>53267.97</v>
      </c>
      <c r="AI23" s="34">
        <f t="shared" si="5"/>
        <v>4972.857</v>
      </c>
      <c r="AJ23" s="34">
        <f t="shared" si="2"/>
        <v>58240.827000000005</v>
      </c>
    </row>
    <row r="24" spans="1:36" ht="24" x14ac:dyDescent="0.25">
      <c r="A24" s="29">
        <f t="shared" si="3"/>
        <v>13</v>
      </c>
      <c r="B24" s="30" t="s">
        <v>66</v>
      </c>
      <c r="C24" s="30" t="s">
        <v>74</v>
      </c>
      <c r="D24" s="30"/>
      <c r="E24" s="29" t="s">
        <v>39</v>
      </c>
      <c r="F24" s="39" t="s">
        <v>68</v>
      </c>
      <c r="G24" s="29"/>
      <c r="H24" s="29">
        <v>10</v>
      </c>
      <c r="I24" s="32"/>
      <c r="J24" s="33"/>
      <c r="K24" s="33" t="s">
        <v>75</v>
      </c>
      <c r="L24" s="33">
        <v>3.52</v>
      </c>
      <c r="M24" s="29">
        <v>0.5</v>
      </c>
      <c r="N24" s="29">
        <v>17697</v>
      </c>
      <c r="O24" s="34">
        <f t="shared" si="0"/>
        <v>62293.440000000002</v>
      </c>
      <c r="P24" s="34">
        <f t="shared" si="0"/>
        <v>31146.720000000001</v>
      </c>
      <c r="Q24" s="91">
        <v>1.25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f t="shared" si="1"/>
        <v>0</v>
      </c>
      <c r="AH24" s="34">
        <f>P24*1.25+AG24</f>
        <v>38933.4</v>
      </c>
      <c r="AI24" s="34">
        <f>AH24*10%</f>
        <v>3893.34</v>
      </c>
      <c r="AJ24" s="34">
        <f t="shared" si="2"/>
        <v>42826.740000000005</v>
      </c>
    </row>
    <row r="25" spans="1:36" x14ac:dyDescent="0.25">
      <c r="A25" s="29">
        <f t="shared" si="3"/>
        <v>14</v>
      </c>
      <c r="B25" s="30" t="s">
        <v>66</v>
      </c>
      <c r="C25" s="30" t="s">
        <v>76</v>
      </c>
      <c r="D25" s="30"/>
      <c r="E25" s="29" t="s">
        <v>56</v>
      </c>
      <c r="F25" s="39" t="s">
        <v>68</v>
      </c>
      <c r="G25" s="29"/>
      <c r="H25" s="35"/>
      <c r="I25" s="32" t="s">
        <v>71</v>
      </c>
      <c r="J25" s="33" t="s">
        <v>71</v>
      </c>
      <c r="K25" s="33"/>
      <c r="L25" s="33">
        <v>2.81</v>
      </c>
      <c r="M25" s="29">
        <v>0.5</v>
      </c>
      <c r="N25" s="29">
        <v>17697</v>
      </c>
      <c r="O25" s="34">
        <f t="shared" si="0"/>
        <v>49728.57</v>
      </c>
      <c r="P25" s="34">
        <f t="shared" si="0"/>
        <v>24864.285</v>
      </c>
      <c r="Q25" s="9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>
        <f t="shared" si="1"/>
        <v>0</v>
      </c>
      <c r="AH25" s="34">
        <f>P25+AG25</f>
        <v>24864.285</v>
      </c>
      <c r="AI25" s="34">
        <f>P25*10%</f>
        <v>2486.4285</v>
      </c>
      <c r="AJ25" s="34">
        <f t="shared" si="2"/>
        <v>27350.713499999998</v>
      </c>
    </row>
    <row r="26" spans="1:36" x14ac:dyDescent="0.25">
      <c r="A26" s="29">
        <v>15</v>
      </c>
      <c r="B26" s="30" t="s">
        <v>66</v>
      </c>
      <c r="C26" s="30" t="s">
        <v>77</v>
      </c>
      <c r="D26" s="30"/>
      <c r="E26" s="29" t="s">
        <v>39</v>
      </c>
      <c r="F26" s="39" t="s">
        <v>68</v>
      </c>
      <c r="G26" s="29"/>
      <c r="H26" s="35"/>
      <c r="I26" s="32" t="s">
        <v>71</v>
      </c>
      <c r="J26" s="33" t="s">
        <v>71</v>
      </c>
      <c r="K26" s="33"/>
      <c r="L26" s="33">
        <v>2.81</v>
      </c>
      <c r="M26" s="29">
        <v>1</v>
      </c>
      <c r="N26" s="29">
        <v>17697</v>
      </c>
      <c r="O26" s="34">
        <f t="shared" si="0"/>
        <v>49728.57</v>
      </c>
      <c r="P26" s="34">
        <f t="shared" si="0"/>
        <v>49728.57</v>
      </c>
      <c r="Q26" s="91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>
        <f t="shared" si="1"/>
        <v>0</v>
      </c>
      <c r="AH26" s="34">
        <f>P26+AG26</f>
        <v>49728.57</v>
      </c>
      <c r="AI26" s="34">
        <f>P26*10%</f>
        <v>4972.857</v>
      </c>
      <c r="AJ26" s="34">
        <f t="shared" si="2"/>
        <v>54701.426999999996</v>
      </c>
    </row>
    <row r="27" spans="1:36" ht="24" x14ac:dyDescent="0.25">
      <c r="A27" s="29">
        <f t="shared" si="3"/>
        <v>16</v>
      </c>
      <c r="B27" s="30" t="s">
        <v>66</v>
      </c>
      <c r="C27" s="30" t="s">
        <v>54</v>
      </c>
      <c r="D27" s="30"/>
      <c r="E27" s="29" t="s">
        <v>56</v>
      </c>
      <c r="F27" s="39" t="s">
        <v>68</v>
      </c>
      <c r="G27" s="29"/>
      <c r="H27" s="35"/>
      <c r="I27" s="32" t="s">
        <v>57</v>
      </c>
      <c r="J27" s="33" t="s">
        <v>57</v>
      </c>
      <c r="K27" s="33"/>
      <c r="L27" s="33">
        <v>2.89</v>
      </c>
      <c r="M27" s="29">
        <v>0.5</v>
      </c>
      <c r="N27" s="29">
        <v>17697</v>
      </c>
      <c r="O27" s="34">
        <f t="shared" si="0"/>
        <v>51144.33</v>
      </c>
      <c r="P27" s="34">
        <f t="shared" si="0"/>
        <v>25572.165000000001</v>
      </c>
      <c r="Q27" s="9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f t="shared" si="1"/>
        <v>0</v>
      </c>
      <c r="AH27" s="34">
        <f>P27+AG27</f>
        <v>25572.165000000001</v>
      </c>
      <c r="AI27" s="34">
        <f>P27*10%</f>
        <v>2557.2165000000005</v>
      </c>
      <c r="AJ27" s="34">
        <f t="shared" si="2"/>
        <v>28129.381500000003</v>
      </c>
    </row>
    <row r="28" spans="1:36" x14ac:dyDescent="0.25">
      <c r="A28" s="29">
        <f t="shared" si="3"/>
        <v>17</v>
      </c>
      <c r="B28" s="30" t="s">
        <v>66</v>
      </c>
      <c r="C28" s="30" t="s">
        <v>78</v>
      </c>
      <c r="D28" s="30"/>
      <c r="E28" s="29" t="s">
        <v>39</v>
      </c>
      <c r="F28" s="39" t="s">
        <v>68</v>
      </c>
      <c r="G28" s="29"/>
      <c r="H28" s="29">
        <v>13</v>
      </c>
      <c r="I28" s="32"/>
      <c r="J28" s="33"/>
      <c r="K28" s="33" t="s">
        <v>79</v>
      </c>
      <c r="L28" s="33">
        <v>3.31</v>
      </c>
      <c r="M28" s="29">
        <v>0.5</v>
      </c>
      <c r="N28" s="29">
        <v>17697</v>
      </c>
      <c r="O28" s="34">
        <f t="shared" si="0"/>
        <v>58577.07</v>
      </c>
      <c r="P28" s="34">
        <f t="shared" si="0"/>
        <v>29288.535</v>
      </c>
      <c r="Q28" s="91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>
        <f t="shared" si="1"/>
        <v>0</v>
      </c>
      <c r="AH28" s="34">
        <f>P28+AG28</f>
        <v>29288.535</v>
      </c>
      <c r="AI28" s="34">
        <f>P28*10%</f>
        <v>2928.8535000000002</v>
      </c>
      <c r="AJ28" s="34">
        <f t="shared" si="2"/>
        <v>32217.388500000001</v>
      </c>
    </row>
    <row r="29" spans="1:36" x14ac:dyDescent="0.25">
      <c r="A29" s="29">
        <f t="shared" si="3"/>
        <v>18</v>
      </c>
      <c r="B29" s="30" t="s">
        <v>66</v>
      </c>
      <c r="C29" s="30" t="s">
        <v>80</v>
      </c>
      <c r="D29" s="30"/>
      <c r="E29" s="29" t="s">
        <v>39</v>
      </c>
      <c r="F29" s="31" t="s">
        <v>68</v>
      </c>
      <c r="G29" s="29"/>
      <c r="H29" s="29">
        <v>10</v>
      </c>
      <c r="I29" s="32"/>
      <c r="J29" s="33"/>
      <c r="K29" s="33" t="s">
        <v>81</v>
      </c>
      <c r="L29" s="33">
        <v>4.0999999999999996</v>
      </c>
      <c r="M29" s="29">
        <v>0.5</v>
      </c>
      <c r="N29" s="29">
        <v>17697</v>
      </c>
      <c r="O29" s="34">
        <f t="shared" si="0"/>
        <v>72557.7</v>
      </c>
      <c r="P29" s="34">
        <f t="shared" si="0"/>
        <v>36278.85</v>
      </c>
      <c r="Q29" s="91"/>
      <c r="R29" s="29"/>
      <c r="S29" s="29"/>
      <c r="T29" s="29"/>
      <c r="U29" s="29"/>
      <c r="V29" s="29"/>
      <c r="W29" s="29"/>
      <c r="X29" s="29">
        <v>0.5</v>
      </c>
      <c r="Y29" s="29">
        <v>30</v>
      </c>
      <c r="Z29" s="29">
        <v>2655</v>
      </c>
      <c r="AA29" s="29"/>
      <c r="AB29" s="29"/>
      <c r="AC29" s="29"/>
      <c r="AD29" s="29"/>
      <c r="AE29" s="29"/>
      <c r="AF29" s="29"/>
      <c r="AG29" s="29">
        <f>W29+Z29+AC29+AF29</f>
        <v>2655</v>
      </c>
      <c r="AH29" s="34">
        <f>P29+AG29</f>
        <v>38933.85</v>
      </c>
      <c r="AI29" s="34">
        <f>P29*10%</f>
        <v>3627.8850000000002</v>
      </c>
      <c r="AJ29" s="34">
        <f t="shared" si="2"/>
        <v>42561.735000000001</v>
      </c>
    </row>
    <row r="30" spans="1:36" x14ac:dyDescent="0.25">
      <c r="A30" s="29">
        <f t="shared" si="3"/>
        <v>19</v>
      </c>
      <c r="B30" s="30" t="s">
        <v>82</v>
      </c>
      <c r="C30" s="30" t="s">
        <v>83</v>
      </c>
      <c r="D30" s="30"/>
      <c r="E30" s="29" t="s">
        <v>39</v>
      </c>
      <c r="F30" s="31" t="s">
        <v>238</v>
      </c>
      <c r="G30" s="29"/>
      <c r="H30" s="29">
        <v>10</v>
      </c>
      <c r="I30" s="32"/>
      <c r="J30" s="33"/>
      <c r="K30" s="33" t="s">
        <v>75</v>
      </c>
      <c r="L30" s="33">
        <v>4.1900000000000004</v>
      </c>
      <c r="M30" s="29">
        <v>1</v>
      </c>
      <c r="N30" s="29">
        <v>17697</v>
      </c>
      <c r="O30" s="34">
        <f t="shared" si="0"/>
        <v>74150.430000000008</v>
      </c>
      <c r="P30" s="34">
        <f t="shared" si="0"/>
        <v>74150.430000000008</v>
      </c>
      <c r="Q30" s="91">
        <v>1.25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f t="shared" si="1"/>
        <v>0</v>
      </c>
      <c r="AH30" s="34">
        <f>P30*1.25+AG30</f>
        <v>92688.037500000006</v>
      </c>
      <c r="AI30" s="34">
        <f>AH30*10%</f>
        <v>9268.8037500000009</v>
      </c>
      <c r="AJ30" s="34">
        <f t="shared" si="2"/>
        <v>101956.84125000001</v>
      </c>
    </row>
    <row r="31" spans="1:36" x14ac:dyDescent="0.25">
      <c r="A31" s="29">
        <f t="shared" si="3"/>
        <v>20</v>
      </c>
      <c r="B31" s="30" t="s">
        <v>66</v>
      </c>
      <c r="C31" s="30" t="s">
        <v>84</v>
      </c>
      <c r="D31" s="30"/>
      <c r="E31" s="29" t="s">
        <v>56</v>
      </c>
      <c r="F31" s="31" t="s">
        <v>68</v>
      </c>
      <c r="G31" s="29"/>
      <c r="H31" s="29">
        <v>14</v>
      </c>
      <c r="I31" s="32"/>
      <c r="J31" s="33"/>
      <c r="K31" s="33" t="s">
        <v>40</v>
      </c>
      <c r="L31" s="33">
        <v>2.94</v>
      </c>
      <c r="M31" s="29">
        <v>0.5</v>
      </c>
      <c r="N31" s="29">
        <v>17697</v>
      </c>
      <c r="O31" s="34">
        <f t="shared" si="0"/>
        <v>52029.18</v>
      </c>
      <c r="P31" s="34">
        <f t="shared" si="0"/>
        <v>26014.59</v>
      </c>
      <c r="Q31" s="91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f t="shared" si="1"/>
        <v>0</v>
      </c>
      <c r="AH31" s="34">
        <f t="shared" ref="AH31:AH37" si="6">P31+AG31</f>
        <v>26014.59</v>
      </c>
      <c r="AI31" s="34">
        <f t="shared" ref="AI31:AI37" si="7">P31*10%</f>
        <v>2601.4590000000003</v>
      </c>
      <c r="AJ31" s="34">
        <f t="shared" si="2"/>
        <v>28616.048999999999</v>
      </c>
    </row>
    <row r="32" spans="1:36" x14ac:dyDescent="0.25">
      <c r="A32" s="29">
        <f>A31+1</f>
        <v>21</v>
      </c>
      <c r="B32" s="30" t="s">
        <v>66</v>
      </c>
      <c r="C32" s="30" t="s">
        <v>85</v>
      </c>
      <c r="D32" s="30"/>
      <c r="E32" s="29" t="s">
        <v>56</v>
      </c>
      <c r="F32" s="31" t="s">
        <v>68</v>
      </c>
      <c r="G32" s="29"/>
      <c r="H32" s="29">
        <v>13</v>
      </c>
      <c r="I32" s="32"/>
      <c r="J32" s="33"/>
      <c r="K32" s="33" t="s">
        <v>79</v>
      </c>
      <c r="L32" s="33">
        <v>3.31</v>
      </c>
      <c r="M32" s="29">
        <v>1</v>
      </c>
      <c r="N32" s="29">
        <v>17697</v>
      </c>
      <c r="O32" s="34">
        <f t="shared" si="0"/>
        <v>58577.07</v>
      </c>
      <c r="P32" s="34">
        <f t="shared" si="0"/>
        <v>58577.07</v>
      </c>
      <c r="Q32" s="91"/>
      <c r="R32" s="29"/>
      <c r="S32" s="29"/>
      <c r="T32" s="29"/>
      <c r="U32" s="29"/>
      <c r="V32" s="29"/>
      <c r="W32" s="29"/>
      <c r="X32" s="29"/>
      <c r="Y32" s="29"/>
      <c r="Z32" s="29"/>
      <c r="AA32" s="29">
        <v>1</v>
      </c>
      <c r="AB32" s="29">
        <v>30</v>
      </c>
      <c r="AC32" s="29">
        <f>17697*AB32%*AA32</f>
        <v>5309.0999999999995</v>
      </c>
      <c r="AD32" s="29"/>
      <c r="AE32" s="29"/>
      <c r="AF32" s="29"/>
      <c r="AG32" s="29">
        <f t="shared" si="1"/>
        <v>5309.0999999999995</v>
      </c>
      <c r="AH32" s="34">
        <f t="shared" si="6"/>
        <v>63886.17</v>
      </c>
      <c r="AI32" s="34">
        <f t="shared" si="7"/>
        <v>5857.7070000000003</v>
      </c>
      <c r="AJ32" s="34">
        <f t="shared" si="2"/>
        <v>69743.876999999993</v>
      </c>
    </row>
    <row r="33" spans="1:36" x14ac:dyDescent="0.25">
      <c r="A33" s="29">
        <v>22</v>
      </c>
      <c r="B33" s="30" t="s">
        <v>66</v>
      </c>
      <c r="C33" s="30" t="s">
        <v>86</v>
      </c>
      <c r="D33" s="30"/>
      <c r="E33" s="29" t="s">
        <v>39</v>
      </c>
      <c r="F33" s="39" t="s">
        <v>68</v>
      </c>
      <c r="G33" s="29"/>
      <c r="H33" s="29">
        <v>10</v>
      </c>
      <c r="I33" s="32"/>
      <c r="J33" s="33"/>
      <c r="K33" s="33" t="s">
        <v>75</v>
      </c>
      <c r="L33" s="33">
        <v>3.52</v>
      </c>
      <c r="M33" s="29">
        <v>0.5</v>
      </c>
      <c r="N33" s="29">
        <v>17697</v>
      </c>
      <c r="O33" s="34">
        <f>L33*N33</f>
        <v>62293.440000000002</v>
      </c>
      <c r="P33" s="34">
        <f>M33*O33</f>
        <v>31146.720000000001</v>
      </c>
      <c r="Q33" s="9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f>W33+Z33+AC33+AF33</f>
        <v>0</v>
      </c>
      <c r="AH33" s="34">
        <f t="shared" si="6"/>
        <v>31146.720000000001</v>
      </c>
      <c r="AI33" s="34">
        <f t="shared" si="7"/>
        <v>3114.6720000000005</v>
      </c>
      <c r="AJ33" s="34">
        <f>AH33+AI33</f>
        <v>34261.392</v>
      </c>
    </row>
    <row r="34" spans="1:36" ht="24" x14ac:dyDescent="0.25">
      <c r="A34" s="29">
        <v>23</v>
      </c>
      <c r="B34" s="30" t="s">
        <v>87</v>
      </c>
      <c r="C34" s="30" t="s">
        <v>88</v>
      </c>
      <c r="D34" s="30"/>
      <c r="E34" s="29" t="s">
        <v>56</v>
      </c>
      <c r="F34" s="31" t="s">
        <v>239</v>
      </c>
      <c r="G34" s="29"/>
      <c r="H34" s="29">
        <v>14</v>
      </c>
      <c r="I34" s="32"/>
      <c r="J34" s="33"/>
      <c r="K34" s="33" t="s">
        <v>40</v>
      </c>
      <c r="L34" s="33">
        <v>3.04</v>
      </c>
      <c r="M34" s="29">
        <v>0.5</v>
      </c>
      <c r="N34" s="29">
        <v>17697</v>
      </c>
      <c r="O34" s="34">
        <f t="shared" si="0"/>
        <v>53798.879999999997</v>
      </c>
      <c r="P34" s="34">
        <f t="shared" si="0"/>
        <v>26899.439999999999</v>
      </c>
      <c r="Q34" s="91"/>
      <c r="R34" s="29"/>
      <c r="S34" s="29"/>
      <c r="T34" s="29"/>
      <c r="U34" s="29"/>
      <c r="V34" s="29"/>
      <c r="W34" s="29"/>
      <c r="X34" s="29"/>
      <c r="Y34" s="29"/>
      <c r="Z34" s="29"/>
      <c r="AA34" s="29">
        <v>0.5</v>
      </c>
      <c r="AB34" s="29">
        <v>30</v>
      </c>
      <c r="AC34" s="29">
        <v>2655</v>
      </c>
      <c r="AD34" s="29"/>
      <c r="AE34" s="29"/>
      <c r="AF34" s="29"/>
      <c r="AG34" s="29">
        <f t="shared" si="1"/>
        <v>2655</v>
      </c>
      <c r="AH34" s="34">
        <f t="shared" si="6"/>
        <v>29554.44</v>
      </c>
      <c r="AI34" s="34">
        <f t="shared" si="7"/>
        <v>2689.944</v>
      </c>
      <c r="AJ34" s="34">
        <f t="shared" si="2"/>
        <v>32244.383999999998</v>
      </c>
    </row>
    <row r="35" spans="1:36" x14ac:dyDescent="0.25">
      <c r="A35" s="33">
        <v>24</v>
      </c>
      <c r="B35" s="40" t="s">
        <v>87</v>
      </c>
      <c r="C35" s="40" t="s">
        <v>89</v>
      </c>
      <c r="D35" s="41"/>
      <c r="E35" s="33" t="s">
        <v>56</v>
      </c>
      <c r="F35" s="42" t="s">
        <v>240</v>
      </c>
      <c r="G35" s="33"/>
      <c r="H35" s="43"/>
      <c r="I35" s="33" t="s">
        <v>71</v>
      </c>
      <c r="J35" s="33" t="s">
        <v>71</v>
      </c>
      <c r="K35" s="33"/>
      <c r="L35" s="33">
        <v>2.81</v>
      </c>
      <c r="M35" s="33">
        <v>1</v>
      </c>
      <c r="N35" s="33">
        <v>17697</v>
      </c>
      <c r="O35" s="44">
        <f>L35*N35</f>
        <v>49728.57</v>
      </c>
      <c r="P35" s="44">
        <f>M35*O35</f>
        <v>49728.57</v>
      </c>
      <c r="Q35" s="92"/>
      <c r="R35" s="33"/>
      <c r="S35" s="33"/>
      <c r="T35" s="33"/>
      <c r="U35" s="33"/>
      <c r="V35" s="33"/>
      <c r="W35" s="33"/>
      <c r="X35" s="33"/>
      <c r="Y35" s="33"/>
      <c r="Z35" s="33"/>
      <c r="AA35" s="33">
        <v>1</v>
      </c>
      <c r="AB35" s="33">
        <v>30</v>
      </c>
      <c r="AC35" s="33">
        <v>5309</v>
      </c>
      <c r="AD35" s="33"/>
      <c r="AE35" s="33"/>
      <c r="AF35" s="33"/>
      <c r="AG35" s="33">
        <f>W35+Z35+AC35+AF35</f>
        <v>5309</v>
      </c>
      <c r="AH35" s="44">
        <f t="shared" si="6"/>
        <v>55037.57</v>
      </c>
      <c r="AI35" s="44">
        <f t="shared" si="7"/>
        <v>4972.857</v>
      </c>
      <c r="AJ35" s="44">
        <f>AH35+AI35</f>
        <v>60010.426999999996</v>
      </c>
    </row>
    <row r="36" spans="1:36" ht="30" x14ac:dyDescent="0.25">
      <c r="A36" s="29">
        <v>25</v>
      </c>
      <c r="B36" s="30" t="s">
        <v>90</v>
      </c>
      <c r="C36" s="30" t="s">
        <v>88</v>
      </c>
      <c r="D36" s="37" t="s">
        <v>91</v>
      </c>
      <c r="E36" s="29" t="s">
        <v>56</v>
      </c>
      <c r="F36" s="31" t="s">
        <v>241</v>
      </c>
      <c r="G36" s="29"/>
      <c r="H36" s="29">
        <v>14</v>
      </c>
      <c r="I36" s="32"/>
      <c r="J36" s="33"/>
      <c r="K36" s="33" t="s">
        <v>40</v>
      </c>
      <c r="L36" s="33">
        <v>3.12</v>
      </c>
      <c r="M36" s="29">
        <v>0.5</v>
      </c>
      <c r="N36" s="29">
        <v>17697</v>
      </c>
      <c r="O36" s="34">
        <f t="shared" si="0"/>
        <v>55214.64</v>
      </c>
      <c r="P36" s="34">
        <f t="shared" si="0"/>
        <v>27607.32</v>
      </c>
      <c r="Q36" s="91"/>
      <c r="R36" s="29"/>
      <c r="S36" s="29"/>
      <c r="T36" s="29"/>
      <c r="U36" s="29"/>
      <c r="V36" s="29"/>
      <c r="W36" s="29"/>
      <c r="X36" s="29"/>
      <c r="Y36" s="29"/>
      <c r="Z36" s="29"/>
      <c r="AA36" s="29">
        <v>0.5</v>
      </c>
      <c r="AB36" s="29">
        <v>30</v>
      </c>
      <c r="AC36" s="29">
        <f>17697*AB36%*AA36</f>
        <v>2654.5499999999997</v>
      </c>
      <c r="AD36" s="29"/>
      <c r="AE36" s="29"/>
      <c r="AF36" s="29"/>
      <c r="AG36" s="29">
        <f t="shared" si="1"/>
        <v>2654.5499999999997</v>
      </c>
      <c r="AH36" s="34">
        <f t="shared" si="6"/>
        <v>30261.87</v>
      </c>
      <c r="AI36" s="34">
        <f t="shared" si="7"/>
        <v>2760.732</v>
      </c>
      <c r="AJ36" s="34">
        <f t="shared" si="2"/>
        <v>33022.601999999999</v>
      </c>
    </row>
    <row r="37" spans="1:36" ht="30" x14ac:dyDescent="0.25">
      <c r="A37" s="29">
        <f t="shared" si="3"/>
        <v>26</v>
      </c>
      <c r="B37" s="30" t="s">
        <v>90</v>
      </c>
      <c r="C37" s="30" t="s">
        <v>92</v>
      </c>
      <c r="D37" s="37" t="s">
        <v>91</v>
      </c>
      <c r="E37" s="29" t="s">
        <v>56</v>
      </c>
      <c r="F37" s="31" t="s">
        <v>241</v>
      </c>
      <c r="G37" s="29"/>
      <c r="H37" s="29">
        <v>11</v>
      </c>
      <c r="I37" s="32"/>
      <c r="J37" s="33"/>
      <c r="K37" s="33" t="s">
        <v>93</v>
      </c>
      <c r="L37" s="33">
        <v>3.53</v>
      </c>
      <c r="M37" s="29">
        <v>1</v>
      </c>
      <c r="N37" s="29">
        <v>17697</v>
      </c>
      <c r="O37" s="34">
        <f t="shared" si="0"/>
        <v>62470.409999999996</v>
      </c>
      <c r="P37" s="34">
        <f t="shared" si="0"/>
        <v>62470.409999999996</v>
      </c>
      <c r="Q37" s="9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f t="shared" si="1"/>
        <v>0</v>
      </c>
      <c r="AH37" s="34">
        <f t="shared" si="6"/>
        <v>62470.409999999996</v>
      </c>
      <c r="AI37" s="34">
        <f t="shared" si="7"/>
        <v>6247.0410000000002</v>
      </c>
      <c r="AJ37" s="34">
        <f t="shared" si="2"/>
        <v>68717.451000000001</v>
      </c>
    </row>
    <row r="38" spans="1:36" ht="36" x14ac:dyDescent="0.25">
      <c r="A38" s="29">
        <f t="shared" si="3"/>
        <v>27</v>
      </c>
      <c r="B38" s="45" t="s">
        <v>94</v>
      </c>
      <c r="C38" s="30" t="s">
        <v>95</v>
      </c>
      <c r="D38" s="30" t="s">
        <v>96</v>
      </c>
      <c r="E38" s="29" t="s">
        <v>39</v>
      </c>
      <c r="F38" s="31" t="s">
        <v>242</v>
      </c>
      <c r="G38" s="29"/>
      <c r="H38" s="29">
        <v>8</v>
      </c>
      <c r="I38" s="32"/>
      <c r="J38" s="33"/>
      <c r="K38" s="33" t="s">
        <v>97</v>
      </c>
      <c r="L38" s="33">
        <v>5.31</v>
      </c>
      <c r="M38" s="29">
        <v>1</v>
      </c>
      <c r="N38" s="29">
        <v>17697</v>
      </c>
      <c r="O38" s="34">
        <f t="shared" si="0"/>
        <v>93971.069999999992</v>
      </c>
      <c r="P38" s="34">
        <f t="shared" si="0"/>
        <v>93971.069999999992</v>
      </c>
      <c r="Q38" s="91">
        <v>1.25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f t="shared" si="1"/>
        <v>0</v>
      </c>
      <c r="AH38" s="34">
        <f>P38*1.25+AG38</f>
        <v>117463.83749999999</v>
      </c>
      <c r="AI38" s="34">
        <f>AH38*10%</f>
        <v>11746.383750000001</v>
      </c>
      <c r="AJ38" s="34">
        <f t="shared" si="2"/>
        <v>129210.22125</v>
      </c>
    </row>
    <row r="39" spans="1:36" ht="45" x14ac:dyDescent="0.25">
      <c r="A39" s="33">
        <f t="shared" si="3"/>
        <v>28</v>
      </c>
      <c r="B39" s="30" t="s">
        <v>280</v>
      </c>
      <c r="C39" s="30" t="s">
        <v>49</v>
      </c>
      <c r="D39" s="37" t="s">
        <v>285</v>
      </c>
      <c r="E39" s="29" t="s">
        <v>39</v>
      </c>
      <c r="F39" s="31" t="s">
        <v>281</v>
      </c>
      <c r="G39" s="29"/>
      <c r="H39" s="29"/>
      <c r="I39" s="32"/>
      <c r="J39" s="33" t="s">
        <v>282</v>
      </c>
      <c r="K39" s="33" t="s">
        <v>149</v>
      </c>
      <c r="L39" s="33">
        <v>5.38</v>
      </c>
      <c r="M39" s="29">
        <v>0.5</v>
      </c>
      <c r="N39" s="29">
        <v>17697</v>
      </c>
      <c r="O39" s="34">
        <f t="shared" si="0"/>
        <v>95209.86</v>
      </c>
      <c r="P39" s="34">
        <f t="shared" si="0"/>
        <v>47604.93</v>
      </c>
      <c r="Q39" s="91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f t="shared" si="1"/>
        <v>0</v>
      </c>
      <c r="AH39" s="34">
        <f t="shared" ref="AH39:AH59" si="8">P39+AG39</f>
        <v>47604.93</v>
      </c>
      <c r="AI39" s="34">
        <f>P39*10%</f>
        <v>4760.4930000000004</v>
      </c>
      <c r="AJ39" s="34">
        <f t="shared" si="2"/>
        <v>52365.423000000003</v>
      </c>
    </row>
    <row r="40" spans="1:36" ht="45" x14ac:dyDescent="0.25">
      <c r="A40" s="33">
        <f t="shared" si="3"/>
        <v>29</v>
      </c>
      <c r="B40" s="30" t="s">
        <v>98</v>
      </c>
      <c r="C40" s="30" t="s">
        <v>99</v>
      </c>
      <c r="D40" s="37" t="s">
        <v>100</v>
      </c>
      <c r="E40" s="29" t="s">
        <v>39</v>
      </c>
      <c r="F40" s="31" t="s">
        <v>243</v>
      </c>
      <c r="G40" s="29"/>
      <c r="H40" s="29">
        <v>6</v>
      </c>
      <c r="I40" s="32"/>
      <c r="J40" s="33"/>
      <c r="K40" s="33" t="s">
        <v>101</v>
      </c>
      <c r="L40" s="33">
        <v>5.51</v>
      </c>
      <c r="M40" s="29">
        <v>1</v>
      </c>
      <c r="N40" s="29">
        <v>17697</v>
      </c>
      <c r="O40" s="34">
        <f t="shared" si="0"/>
        <v>97510.47</v>
      </c>
      <c r="P40" s="34">
        <f t="shared" si="0"/>
        <v>97510.47</v>
      </c>
      <c r="Q40" s="91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f t="shared" si="1"/>
        <v>0</v>
      </c>
      <c r="AH40" s="34">
        <f t="shared" si="8"/>
        <v>97510.47</v>
      </c>
      <c r="AI40" s="34">
        <f>P40*10%</f>
        <v>9751.0470000000005</v>
      </c>
      <c r="AJ40" s="34">
        <f t="shared" si="2"/>
        <v>107261.51700000001</v>
      </c>
    </row>
    <row r="41" spans="1:36" ht="45" x14ac:dyDescent="0.25">
      <c r="A41" s="29">
        <f t="shared" si="3"/>
        <v>30</v>
      </c>
      <c r="B41" s="30" t="s">
        <v>102</v>
      </c>
      <c r="C41" s="30" t="s">
        <v>103</v>
      </c>
      <c r="D41" s="37" t="s">
        <v>104</v>
      </c>
      <c r="E41" s="29" t="s">
        <v>39</v>
      </c>
      <c r="F41" s="31" t="s">
        <v>244</v>
      </c>
      <c r="G41" s="29"/>
      <c r="H41" s="29">
        <v>10</v>
      </c>
      <c r="I41" s="32"/>
      <c r="J41" s="33"/>
      <c r="K41" s="33" t="s">
        <v>81</v>
      </c>
      <c r="L41" s="33">
        <v>4.71</v>
      </c>
      <c r="M41" s="29">
        <v>0.5</v>
      </c>
      <c r="N41" s="29">
        <v>17697</v>
      </c>
      <c r="O41" s="34">
        <f t="shared" si="0"/>
        <v>83352.87</v>
      </c>
      <c r="P41" s="34">
        <f t="shared" si="0"/>
        <v>41676.434999999998</v>
      </c>
      <c r="Q41" s="91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f t="shared" si="1"/>
        <v>0</v>
      </c>
      <c r="AH41" s="34">
        <f t="shared" si="8"/>
        <v>41676.434999999998</v>
      </c>
      <c r="AI41" s="34"/>
      <c r="AJ41" s="34">
        <f t="shared" si="2"/>
        <v>41676.434999999998</v>
      </c>
    </row>
    <row r="42" spans="1:36" ht="45" x14ac:dyDescent="0.25">
      <c r="A42" s="29">
        <f t="shared" si="3"/>
        <v>31</v>
      </c>
      <c r="B42" s="30" t="s">
        <v>102</v>
      </c>
      <c r="C42" s="30" t="s">
        <v>105</v>
      </c>
      <c r="D42" s="37" t="s">
        <v>104</v>
      </c>
      <c r="E42" s="29" t="s">
        <v>39</v>
      </c>
      <c r="F42" s="31" t="s">
        <v>244</v>
      </c>
      <c r="G42" s="29"/>
      <c r="H42" s="29">
        <v>10</v>
      </c>
      <c r="I42" s="32"/>
      <c r="J42" s="33"/>
      <c r="K42" s="33" t="s">
        <v>81</v>
      </c>
      <c r="L42" s="33">
        <v>4.71</v>
      </c>
      <c r="M42" s="29">
        <v>1</v>
      </c>
      <c r="N42" s="29">
        <v>17697</v>
      </c>
      <c r="O42" s="34">
        <f t="shared" ref="O42:P77" si="9">L42*N42</f>
        <v>83352.87</v>
      </c>
      <c r="P42" s="34">
        <f t="shared" si="9"/>
        <v>83352.87</v>
      </c>
      <c r="Q42" s="91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f t="shared" si="1"/>
        <v>0</v>
      </c>
      <c r="AH42" s="34">
        <f t="shared" si="8"/>
        <v>83352.87</v>
      </c>
      <c r="AI42" s="34">
        <f>P42*10%</f>
        <v>8335.2870000000003</v>
      </c>
      <c r="AJ42" s="34">
        <f t="shared" si="2"/>
        <v>91688.156999999992</v>
      </c>
    </row>
    <row r="43" spans="1:36" ht="24" x14ac:dyDescent="0.25">
      <c r="A43" s="29">
        <f t="shared" si="3"/>
        <v>32</v>
      </c>
      <c r="B43" s="30" t="s">
        <v>106</v>
      </c>
      <c r="C43" s="30" t="s">
        <v>54</v>
      </c>
      <c r="D43" s="30"/>
      <c r="E43" s="29" t="s">
        <v>56</v>
      </c>
      <c r="F43" s="31" t="s">
        <v>245</v>
      </c>
      <c r="G43" s="29"/>
      <c r="H43" s="35"/>
      <c r="I43" s="32" t="s">
        <v>57</v>
      </c>
      <c r="J43" s="33" t="s">
        <v>57</v>
      </c>
      <c r="K43" s="33"/>
      <c r="L43" s="33">
        <v>2.89</v>
      </c>
      <c r="M43" s="29">
        <v>1</v>
      </c>
      <c r="N43" s="29">
        <v>17697</v>
      </c>
      <c r="O43" s="34">
        <f t="shared" si="9"/>
        <v>51144.33</v>
      </c>
      <c r="P43" s="34">
        <f t="shared" si="9"/>
        <v>51144.33</v>
      </c>
      <c r="Q43" s="91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f t="shared" si="1"/>
        <v>0</v>
      </c>
      <c r="AH43" s="34">
        <f t="shared" si="8"/>
        <v>51144.33</v>
      </c>
      <c r="AI43" s="34">
        <f>P43*10%</f>
        <v>5114.4330000000009</v>
      </c>
      <c r="AJ43" s="34">
        <f t="shared" si="2"/>
        <v>56258.763000000006</v>
      </c>
    </row>
    <row r="44" spans="1:36" x14ac:dyDescent="0.25">
      <c r="A44" s="29">
        <f t="shared" si="3"/>
        <v>33</v>
      </c>
      <c r="B44" s="30" t="s">
        <v>107</v>
      </c>
      <c r="C44" s="30" t="s">
        <v>108</v>
      </c>
      <c r="D44" s="30"/>
      <c r="E44" s="29" t="s">
        <v>56</v>
      </c>
      <c r="F44" s="46" t="s">
        <v>237</v>
      </c>
      <c r="G44" s="29"/>
      <c r="H44" s="35"/>
      <c r="I44" s="32" t="s">
        <v>71</v>
      </c>
      <c r="J44" s="33" t="s">
        <v>71</v>
      </c>
      <c r="K44" s="33"/>
      <c r="L44" s="33">
        <v>2.81</v>
      </c>
      <c r="M44" s="29">
        <v>1</v>
      </c>
      <c r="N44" s="29">
        <v>17697</v>
      </c>
      <c r="O44" s="34">
        <f t="shared" si="9"/>
        <v>49728.57</v>
      </c>
      <c r="P44" s="34">
        <f t="shared" si="9"/>
        <v>49728.57</v>
      </c>
      <c r="Q44" s="91"/>
      <c r="R44" s="29"/>
      <c r="S44" s="29"/>
      <c r="T44" s="29"/>
      <c r="U44" s="29"/>
      <c r="V44" s="29"/>
      <c r="W44" s="29"/>
      <c r="X44" s="29"/>
      <c r="Y44" s="29"/>
      <c r="Z44" s="29"/>
      <c r="AA44" s="29">
        <v>1</v>
      </c>
      <c r="AB44" s="29">
        <v>30</v>
      </c>
      <c r="AC44" s="29">
        <f>17697*AB44%*AA44</f>
        <v>5309.0999999999995</v>
      </c>
      <c r="AD44" s="29"/>
      <c r="AE44" s="29"/>
      <c r="AF44" s="29"/>
      <c r="AG44" s="29">
        <f t="shared" si="1"/>
        <v>5309.0999999999995</v>
      </c>
      <c r="AH44" s="34">
        <f t="shared" si="8"/>
        <v>55037.67</v>
      </c>
      <c r="AI44" s="34">
        <f>P44*10%</f>
        <v>4972.857</v>
      </c>
      <c r="AJ44" s="34">
        <f t="shared" si="2"/>
        <v>60010.527000000002</v>
      </c>
    </row>
    <row r="45" spans="1:36" ht="60" x14ac:dyDescent="0.25">
      <c r="A45" s="29">
        <f t="shared" si="3"/>
        <v>34</v>
      </c>
      <c r="B45" s="30" t="s">
        <v>109</v>
      </c>
      <c r="C45" s="30" t="s">
        <v>110</v>
      </c>
      <c r="D45" s="37" t="s">
        <v>111</v>
      </c>
      <c r="E45" s="29" t="s">
        <v>56</v>
      </c>
      <c r="F45" s="31" t="s">
        <v>246</v>
      </c>
      <c r="G45" s="29"/>
      <c r="H45" s="35"/>
      <c r="I45" s="32" t="s">
        <v>71</v>
      </c>
      <c r="J45" s="33" t="s">
        <v>71</v>
      </c>
      <c r="K45" s="33"/>
      <c r="L45" s="33">
        <v>2.81</v>
      </c>
      <c r="M45" s="29">
        <v>1</v>
      </c>
      <c r="N45" s="29">
        <v>17697</v>
      </c>
      <c r="O45" s="34">
        <f t="shared" si="9"/>
        <v>49728.57</v>
      </c>
      <c r="P45" s="34">
        <f t="shared" si="9"/>
        <v>49728.57</v>
      </c>
      <c r="Q45" s="91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f t="shared" si="1"/>
        <v>0</v>
      </c>
      <c r="AH45" s="34">
        <f t="shared" si="8"/>
        <v>49728.57</v>
      </c>
      <c r="AI45" s="34">
        <f>P45*10%</f>
        <v>4972.857</v>
      </c>
      <c r="AJ45" s="34">
        <f t="shared" si="2"/>
        <v>54701.426999999996</v>
      </c>
    </row>
    <row r="46" spans="1:36" ht="60" x14ac:dyDescent="0.25">
      <c r="A46" s="29">
        <f t="shared" si="3"/>
        <v>35</v>
      </c>
      <c r="B46" s="30" t="s">
        <v>109</v>
      </c>
      <c r="C46" s="30" t="s">
        <v>84</v>
      </c>
      <c r="D46" s="37" t="s">
        <v>111</v>
      </c>
      <c r="E46" s="29" t="s">
        <v>56</v>
      </c>
      <c r="F46" s="31" t="s">
        <v>246</v>
      </c>
      <c r="G46" s="29"/>
      <c r="H46" s="29">
        <v>14</v>
      </c>
      <c r="I46" s="32"/>
      <c r="J46" s="33"/>
      <c r="K46" s="33" t="s">
        <v>40</v>
      </c>
      <c r="L46" s="33">
        <v>3.29</v>
      </c>
      <c r="M46" s="29">
        <v>0.5</v>
      </c>
      <c r="N46" s="29">
        <v>17697</v>
      </c>
      <c r="O46" s="34">
        <f t="shared" si="9"/>
        <v>58223.13</v>
      </c>
      <c r="P46" s="34">
        <f t="shared" si="9"/>
        <v>29111.564999999999</v>
      </c>
      <c r="Q46" s="9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>
        <f t="shared" si="1"/>
        <v>0</v>
      </c>
      <c r="AH46" s="34">
        <f t="shared" si="8"/>
        <v>29111.564999999999</v>
      </c>
      <c r="AI46" s="34"/>
      <c r="AJ46" s="34">
        <f t="shared" si="2"/>
        <v>29111.564999999999</v>
      </c>
    </row>
    <row r="47" spans="1:36" ht="60" x14ac:dyDescent="0.25">
      <c r="A47" s="29">
        <v>36</v>
      </c>
      <c r="B47" s="30" t="s">
        <v>112</v>
      </c>
      <c r="C47" s="30" t="s">
        <v>113</v>
      </c>
      <c r="D47" s="37" t="s">
        <v>114</v>
      </c>
      <c r="E47" s="29" t="s">
        <v>56</v>
      </c>
      <c r="F47" s="31" t="s">
        <v>247</v>
      </c>
      <c r="G47" s="29"/>
      <c r="H47" s="35"/>
      <c r="I47" s="32" t="s">
        <v>115</v>
      </c>
      <c r="J47" s="33" t="s">
        <v>115</v>
      </c>
      <c r="K47" s="33"/>
      <c r="L47" s="33">
        <v>2.92</v>
      </c>
      <c r="M47" s="29">
        <v>1</v>
      </c>
      <c r="N47" s="29">
        <v>17697</v>
      </c>
      <c r="O47" s="34">
        <f t="shared" si="9"/>
        <v>51675.24</v>
      </c>
      <c r="P47" s="34">
        <f t="shared" si="9"/>
        <v>51675.24</v>
      </c>
      <c r="Q47" s="91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f>W47+Z47+AC47+AF47</f>
        <v>0</v>
      </c>
      <c r="AH47" s="34">
        <f t="shared" si="8"/>
        <v>51675.24</v>
      </c>
      <c r="AI47" s="34">
        <f>P47*10%</f>
        <v>5167.5240000000003</v>
      </c>
      <c r="AJ47" s="34">
        <f>AH47+AI47</f>
        <v>56842.763999999996</v>
      </c>
    </row>
    <row r="48" spans="1:36" x14ac:dyDescent="0.25">
      <c r="A48" s="33">
        <v>37</v>
      </c>
      <c r="B48" s="30" t="s">
        <v>116</v>
      </c>
      <c r="C48" s="30" t="s">
        <v>117</v>
      </c>
      <c r="D48" s="37"/>
      <c r="E48" s="29" t="s">
        <v>56</v>
      </c>
      <c r="F48" s="31" t="s">
        <v>284</v>
      </c>
      <c r="G48" s="29"/>
      <c r="H48" s="35"/>
      <c r="I48" s="32" t="s">
        <v>115</v>
      </c>
      <c r="J48" s="33" t="s">
        <v>69</v>
      </c>
      <c r="K48" s="33"/>
      <c r="L48" s="33">
        <v>2.84</v>
      </c>
      <c r="M48" s="29">
        <v>0.5</v>
      </c>
      <c r="N48" s="29">
        <v>17697</v>
      </c>
      <c r="O48" s="34">
        <f t="shared" si="9"/>
        <v>50259.479999999996</v>
      </c>
      <c r="P48" s="34">
        <f t="shared" si="9"/>
        <v>25129.739999999998</v>
      </c>
      <c r="Q48" s="91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f>W48+Z48+AC48+AF48</f>
        <v>0</v>
      </c>
      <c r="AH48" s="34">
        <f t="shared" si="8"/>
        <v>25129.739999999998</v>
      </c>
      <c r="AI48" s="34">
        <f>P48*10%</f>
        <v>2512.9740000000002</v>
      </c>
      <c r="AJ48" s="34">
        <f>AH48+AI48</f>
        <v>27642.714</v>
      </c>
    </row>
    <row r="49" spans="1:36" x14ac:dyDescent="0.25">
      <c r="A49" s="33">
        <v>38</v>
      </c>
      <c r="B49" s="30" t="s">
        <v>116</v>
      </c>
      <c r="C49" s="30" t="s">
        <v>118</v>
      </c>
      <c r="D49" s="37"/>
      <c r="E49" s="29" t="s">
        <v>56</v>
      </c>
      <c r="F49" s="31" t="s">
        <v>284</v>
      </c>
      <c r="G49" s="29"/>
      <c r="H49" s="35"/>
      <c r="I49" s="32" t="s">
        <v>115</v>
      </c>
      <c r="J49" s="33" t="s">
        <v>69</v>
      </c>
      <c r="K49" s="33"/>
      <c r="L49" s="33">
        <v>2.84</v>
      </c>
      <c r="M49" s="29">
        <v>0.5</v>
      </c>
      <c r="N49" s="29">
        <v>17697</v>
      </c>
      <c r="O49" s="34">
        <f t="shared" si="9"/>
        <v>50259.479999999996</v>
      </c>
      <c r="P49" s="34">
        <f t="shared" si="9"/>
        <v>25129.739999999998</v>
      </c>
      <c r="Q49" s="91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f>W49+Z49+AC49+AF49</f>
        <v>0</v>
      </c>
      <c r="AH49" s="34">
        <f t="shared" si="8"/>
        <v>25129.739999999998</v>
      </c>
      <c r="AI49" s="34">
        <f>P49*10%</f>
        <v>2512.9740000000002</v>
      </c>
      <c r="AJ49" s="34">
        <f>AH49+AI49</f>
        <v>27642.714</v>
      </c>
    </row>
    <row r="50" spans="1:36" ht="45" x14ac:dyDescent="0.25">
      <c r="A50" s="29">
        <v>39</v>
      </c>
      <c r="B50" s="30" t="s">
        <v>119</v>
      </c>
      <c r="C50" s="30" t="s">
        <v>120</v>
      </c>
      <c r="D50" s="37" t="s">
        <v>121</v>
      </c>
      <c r="E50" s="29" t="s">
        <v>56</v>
      </c>
      <c r="F50" s="31" t="s">
        <v>248</v>
      </c>
      <c r="G50" s="29"/>
      <c r="H50" s="29">
        <v>14</v>
      </c>
      <c r="I50" s="32"/>
      <c r="J50" s="33"/>
      <c r="K50" s="33" t="s">
        <v>40</v>
      </c>
      <c r="L50" s="33">
        <v>3.01</v>
      </c>
      <c r="M50" s="29">
        <v>1</v>
      </c>
      <c r="N50" s="29">
        <v>17697</v>
      </c>
      <c r="O50" s="34">
        <f t="shared" si="9"/>
        <v>53267.969999999994</v>
      </c>
      <c r="P50" s="34">
        <f t="shared" si="9"/>
        <v>53267.969999999994</v>
      </c>
      <c r="Q50" s="91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f t="shared" si="1"/>
        <v>0</v>
      </c>
      <c r="AH50" s="34">
        <f t="shared" si="8"/>
        <v>53267.969999999994</v>
      </c>
      <c r="AI50" s="34">
        <f>P50*10%</f>
        <v>5326.7969999999996</v>
      </c>
      <c r="AJ50" s="34">
        <f t="shared" si="2"/>
        <v>58594.766999999993</v>
      </c>
    </row>
    <row r="51" spans="1:36" ht="45" x14ac:dyDescent="0.25">
      <c r="A51" s="29">
        <f t="shared" si="3"/>
        <v>40</v>
      </c>
      <c r="B51" s="30" t="s">
        <v>119</v>
      </c>
      <c r="C51" s="30" t="s">
        <v>37</v>
      </c>
      <c r="D51" s="37" t="s">
        <v>121</v>
      </c>
      <c r="E51" s="29" t="s">
        <v>56</v>
      </c>
      <c r="F51" s="31" t="s">
        <v>248</v>
      </c>
      <c r="G51" s="29"/>
      <c r="H51" s="29">
        <v>14</v>
      </c>
      <c r="I51" s="32"/>
      <c r="J51" s="33"/>
      <c r="K51" s="33" t="s">
        <v>40</v>
      </c>
      <c r="L51" s="33">
        <v>3.01</v>
      </c>
      <c r="M51" s="29">
        <v>0.5</v>
      </c>
      <c r="N51" s="29">
        <v>17697</v>
      </c>
      <c r="O51" s="34">
        <f t="shared" si="9"/>
        <v>53267.969999999994</v>
      </c>
      <c r="P51" s="34">
        <f t="shared" si="9"/>
        <v>26633.984999999997</v>
      </c>
      <c r="Q51" s="91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f t="shared" si="1"/>
        <v>0</v>
      </c>
      <c r="AH51" s="34">
        <f t="shared" si="8"/>
        <v>26633.984999999997</v>
      </c>
      <c r="AI51" s="34">
        <v>0</v>
      </c>
      <c r="AJ51" s="34">
        <f t="shared" si="2"/>
        <v>26633.984999999997</v>
      </c>
    </row>
    <row r="52" spans="1:36" x14ac:dyDescent="0.25">
      <c r="A52" s="29">
        <f t="shared" si="3"/>
        <v>41</v>
      </c>
      <c r="B52" s="30" t="s">
        <v>72</v>
      </c>
      <c r="C52" s="30" t="s">
        <v>122</v>
      </c>
      <c r="D52" s="30" t="s">
        <v>123</v>
      </c>
      <c r="E52" s="29" t="s">
        <v>56</v>
      </c>
      <c r="F52" s="31" t="s">
        <v>200</v>
      </c>
      <c r="G52" s="29" t="s">
        <v>124</v>
      </c>
      <c r="H52" s="47"/>
      <c r="I52" s="32" t="s">
        <v>115</v>
      </c>
      <c r="J52" s="33" t="s">
        <v>115</v>
      </c>
      <c r="K52" s="33"/>
      <c r="L52" s="33">
        <v>2.92</v>
      </c>
      <c r="M52" s="29">
        <v>1</v>
      </c>
      <c r="N52" s="29">
        <v>17697</v>
      </c>
      <c r="O52" s="34">
        <f t="shared" si="9"/>
        <v>51675.24</v>
      </c>
      <c r="P52" s="34">
        <f t="shared" si="9"/>
        <v>51675.24</v>
      </c>
      <c r="Q52" s="91"/>
      <c r="R52" s="29"/>
      <c r="S52" s="29"/>
      <c r="T52" s="29"/>
      <c r="U52" s="29">
        <v>1</v>
      </c>
      <c r="V52" s="29">
        <v>35</v>
      </c>
      <c r="W52" s="29">
        <f>17697*35%</f>
        <v>6193.95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>
        <f t="shared" si="1"/>
        <v>6193.95</v>
      </c>
      <c r="AH52" s="34">
        <f t="shared" si="8"/>
        <v>57869.189999999995</v>
      </c>
      <c r="AI52" s="34">
        <f t="shared" ref="AI52:AI59" si="10">P52*10%</f>
        <v>5167.5240000000003</v>
      </c>
      <c r="AJ52" s="34">
        <f t="shared" si="2"/>
        <v>63036.713999999993</v>
      </c>
    </row>
    <row r="53" spans="1:36" ht="45" x14ac:dyDescent="0.25">
      <c r="A53" s="29">
        <f t="shared" si="3"/>
        <v>42</v>
      </c>
      <c r="B53" s="30" t="s">
        <v>125</v>
      </c>
      <c r="C53" s="30" t="s">
        <v>126</v>
      </c>
      <c r="D53" s="37" t="s">
        <v>127</v>
      </c>
      <c r="E53" s="29" t="s">
        <v>56</v>
      </c>
      <c r="F53" s="31" t="s">
        <v>249</v>
      </c>
      <c r="G53" s="29"/>
      <c r="H53" s="35"/>
      <c r="I53" s="32" t="s">
        <v>57</v>
      </c>
      <c r="J53" s="33" t="s">
        <v>57</v>
      </c>
      <c r="K53" s="33"/>
      <c r="L53" s="33">
        <v>2.89</v>
      </c>
      <c r="M53" s="29">
        <v>1</v>
      </c>
      <c r="N53" s="29">
        <v>17697</v>
      </c>
      <c r="O53" s="34">
        <f t="shared" si="9"/>
        <v>51144.33</v>
      </c>
      <c r="P53" s="34">
        <f t="shared" si="9"/>
        <v>51144.33</v>
      </c>
      <c r="Q53" s="91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>
        <f t="shared" si="1"/>
        <v>0</v>
      </c>
      <c r="AH53" s="34">
        <f t="shared" si="8"/>
        <v>51144.33</v>
      </c>
      <c r="AI53" s="34">
        <f t="shared" si="10"/>
        <v>5114.4330000000009</v>
      </c>
      <c r="AJ53" s="34">
        <f t="shared" si="2"/>
        <v>56258.763000000006</v>
      </c>
    </row>
    <row r="54" spans="1:36" ht="45" x14ac:dyDescent="0.25">
      <c r="A54" s="29">
        <f>A53+1</f>
        <v>43</v>
      </c>
      <c r="B54" s="30" t="s">
        <v>128</v>
      </c>
      <c r="C54" s="30" t="s">
        <v>129</v>
      </c>
      <c r="D54" s="37" t="s">
        <v>130</v>
      </c>
      <c r="E54" s="29" t="s">
        <v>56</v>
      </c>
      <c r="F54" s="31" t="s">
        <v>250</v>
      </c>
      <c r="G54" s="29"/>
      <c r="H54" s="48"/>
      <c r="I54" s="32" t="s">
        <v>115</v>
      </c>
      <c r="J54" s="33" t="s">
        <v>115</v>
      </c>
      <c r="K54" s="33"/>
      <c r="L54" s="33">
        <v>2.92</v>
      </c>
      <c r="M54" s="29">
        <v>1</v>
      </c>
      <c r="N54" s="29">
        <v>17697</v>
      </c>
      <c r="O54" s="34">
        <f t="shared" si="9"/>
        <v>51675.24</v>
      </c>
      <c r="P54" s="34">
        <f t="shared" si="9"/>
        <v>51675.24</v>
      </c>
      <c r="Q54" s="91"/>
      <c r="R54" s="29"/>
      <c r="S54" s="29"/>
      <c r="T54" s="29"/>
      <c r="U54" s="29"/>
      <c r="V54" s="29"/>
      <c r="W54" s="29"/>
      <c r="X54" s="29"/>
      <c r="Y54" s="29"/>
      <c r="Z54" s="29"/>
      <c r="AA54" s="29">
        <v>1</v>
      </c>
      <c r="AB54" s="29">
        <v>30</v>
      </c>
      <c r="AC54" s="29">
        <v>5309</v>
      </c>
      <c r="AD54" s="29"/>
      <c r="AE54" s="29"/>
      <c r="AF54" s="29"/>
      <c r="AG54" s="29">
        <f t="shared" si="1"/>
        <v>5309</v>
      </c>
      <c r="AH54" s="34">
        <f t="shared" si="8"/>
        <v>56984.24</v>
      </c>
      <c r="AI54" s="34">
        <f t="shared" si="10"/>
        <v>5167.5240000000003</v>
      </c>
      <c r="AJ54" s="34">
        <f t="shared" si="2"/>
        <v>62151.763999999996</v>
      </c>
    </row>
    <row r="55" spans="1:36" x14ac:dyDescent="0.25">
      <c r="A55" s="29">
        <f t="shared" si="3"/>
        <v>44</v>
      </c>
      <c r="B55" s="30" t="s">
        <v>132</v>
      </c>
      <c r="C55" s="30" t="s">
        <v>76</v>
      </c>
      <c r="D55" s="30" t="s">
        <v>133</v>
      </c>
      <c r="E55" s="29" t="s">
        <v>56</v>
      </c>
      <c r="F55" s="31" t="s">
        <v>251</v>
      </c>
      <c r="G55" s="29"/>
      <c r="H55" s="47"/>
      <c r="I55" s="32" t="s">
        <v>71</v>
      </c>
      <c r="J55" s="33" t="s">
        <v>71</v>
      </c>
      <c r="K55" s="33"/>
      <c r="L55" s="33">
        <v>2.81</v>
      </c>
      <c r="M55" s="29">
        <v>0.25</v>
      </c>
      <c r="N55" s="29">
        <v>17697</v>
      </c>
      <c r="O55" s="34">
        <f t="shared" si="9"/>
        <v>49728.57</v>
      </c>
      <c r="P55" s="34">
        <f t="shared" si="9"/>
        <v>12432.1425</v>
      </c>
      <c r="Q55" s="91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>
        <f>W55+Z55+AC55+AF55</f>
        <v>0</v>
      </c>
      <c r="AH55" s="34">
        <f t="shared" si="8"/>
        <v>12432.1425</v>
      </c>
      <c r="AI55" s="34">
        <f t="shared" si="10"/>
        <v>1243.21425</v>
      </c>
      <c r="AJ55" s="34">
        <f>AH55+AI55</f>
        <v>13675.356749999999</v>
      </c>
    </row>
    <row r="56" spans="1:36" ht="75" x14ac:dyDescent="0.25">
      <c r="A56" s="29">
        <f>A55+1</f>
        <v>45</v>
      </c>
      <c r="B56" s="30" t="s">
        <v>134</v>
      </c>
      <c r="C56" s="30" t="s">
        <v>135</v>
      </c>
      <c r="D56" s="37" t="s">
        <v>136</v>
      </c>
      <c r="E56" s="29" t="s">
        <v>39</v>
      </c>
      <c r="F56" s="31" t="s">
        <v>252</v>
      </c>
      <c r="G56" s="29"/>
      <c r="H56" s="29">
        <v>10</v>
      </c>
      <c r="I56" s="32"/>
      <c r="J56" s="33"/>
      <c r="K56" s="33" t="s">
        <v>81</v>
      </c>
      <c r="L56" s="33">
        <v>4.43</v>
      </c>
      <c r="M56" s="29">
        <v>1</v>
      </c>
      <c r="N56" s="29">
        <v>17697</v>
      </c>
      <c r="O56" s="34">
        <f t="shared" si="9"/>
        <v>78397.709999999992</v>
      </c>
      <c r="P56" s="34">
        <f t="shared" si="9"/>
        <v>78397.709999999992</v>
      </c>
      <c r="Q56" s="91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f t="shared" si="1"/>
        <v>0</v>
      </c>
      <c r="AH56" s="34">
        <f t="shared" si="8"/>
        <v>78397.709999999992</v>
      </c>
      <c r="AI56" s="34">
        <f t="shared" si="10"/>
        <v>7839.7709999999997</v>
      </c>
      <c r="AJ56" s="34">
        <f t="shared" si="2"/>
        <v>86237.480999999985</v>
      </c>
    </row>
    <row r="57" spans="1:36" x14ac:dyDescent="0.25">
      <c r="A57" s="29">
        <f t="shared" si="3"/>
        <v>46</v>
      </c>
      <c r="B57" s="30" t="s">
        <v>66</v>
      </c>
      <c r="C57" s="30" t="s">
        <v>86</v>
      </c>
      <c r="D57" s="37"/>
      <c r="E57" s="29" t="s">
        <v>39</v>
      </c>
      <c r="F57" s="50" t="s">
        <v>137</v>
      </c>
      <c r="G57" s="29"/>
      <c r="H57" s="29">
        <v>10</v>
      </c>
      <c r="I57" s="32"/>
      <c r="J57" s="33"/>
      <c r="K57" s="33" t="s">
        <v>75</v>
      </c>
      <c r="L57" s="33">
        <v>3.85</v>
      </c>
      <c r="M57" s="29">
        <v>0.5</v>
      </c>
      <c r="N57" s="29">
        <v>17697</v>
      </c>
      <c r="O57" s="34">
        <f t="shared" si="9"/>
        <v>68133.45</v>
      </c>
      <c r="P57" s="34">
        <f t="shared" si="9"/>
        <v>34066.724999999999</v>
      </c>
      <c r="Q57" s="91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f t="shared" si="1"/>
        <v>0</v>
      </c>
      <c r="AH57" s="34">
        <f t="shared" si="8"/>
        <v>34066.724999999999</v>
      </c>
      <c r="AI57" s="34">
        <f t="shared" si="10"/>
        <v>3406.6725000000001</v>
      </c>
      <c r="AJ57" s="34">
        <f t="shared" si="2"/>
        <v>37473.397499999999</v>
      </c>
    </row>
    <row r="58" spans="1:36" ht="60" x14ac:dyDescent="0.25">
      <c r="A58" s="29">
        <f t="shared" si="3"/>
        <v>47</v>
      </c>
      <c r="B58" s="30" t="s">
        <v>138</v>
      </c>
      <c r="C58" s="30" t="s">
        <v>139</v>
      </c>
      <c r="D58" s="37" t="s">
        <v>140</v>
      </c>
      <c r="E58" s="29" t="s">
        <v>56</v>
      </c>
      <c r="F58" s="39" t="s">
        <v>253</v>
      </c>
      <c r="G58" s="29"/>
      <c r="H58" s="47"/>
      <c r="I58" s="32" t="s">
        <v>141</v>
      </c>
      <c r="J58" s="33" t="s">
        <v>141</v>
      </c>
      <c r="K58" s="33"/>
      <c r="L58" s="33">
        <v>2.77</v>
      </c>
      <c r="M58" s="29">
        <v>1</v>
      </c>
      <c r="N58" s="29">
        <v>17697</v>
      </c>
      <c r="O58" s="34">
        <f t="shared" si="9"/>
        <v>49020.69</v>
      </c>
      <c r="P58" s="34">
        <f t="shared" si="9"/>
        <v>49020.69</v>
      </c>
      <c r="Q58" s="91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f t="shared" si="1"/>
        <v>0</v>
      </c>
      <c r="AH58" s="34">
        <f t="shared" si="8"/>
        <v>49020.69</v>
      </c>
      <c r="AI58" s="34">
        <f t="shared" si="10"/>
        <v>4902.0690000000004</v>
      </c>
      <c r="AJ58" s="34">
        <f t="shared" si="2"/>
        <v>53922.759000000005</v>
      </c>
    </row>
    <row r="59" spans="1:36" ht="45" x14ac:dyDescent="0.25">
      <c r="A59" s="29">
        <v>48</v>
      </c>
      <c r="B59" s="30" t="s">
        <v>142</v>
      </c>
      <c r="C59" s="30" t="s">
        <v>143</v>
      </c>
      <c r="D59" s="37" t="s">
        <v>144</v>
      </c>
      <c r="E59" s="29" t="s">
        <v>56</v>
      </c>
      <c r="F59" s="39" t="s">
        <v>254</v>
      </c>
      <c r="G59" s="29"/>
      <c r="H59" s="47"/>
      <c r="I59" s="32"/>
      <c r="J59" s="33"/>
      <c r="K59" s="33" t="s">
        <v>40</v>
      </c>
      <c r="L59" s="33">
        <v>3.04</v>
      </c>
      <c r="M59" s="29">
        <v>1</v>
      </c>
      <c r="N59" s="29">
        <v>17697</v>
      </c>
      <c r="O59" s="34">
        <f t="shared" si="9"/>
        <v>53798.879999999997</v>
      </c>
      <c r="P59" s="34">
        <f t="shared" si="9"/>
        <v>53798.879999999997</v>
      </c>
      <c r="Q59" s="91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>
        <f>W59+Z59+AC59+AF59</f>
        <v>0</v>
      </c>
      <c r="AH59" s="34">
        <f t="shared" si="8"/>
        <v>53798.879999999997</v>
      </c>
      <c r="AI59" s="34">
        <f t="shared" si="10"/>
        <v>5379.8879999999999</v>
      </c>
      <c r="AJ59" s="34">
        <f>AH59+AI59</f>
        <v>59178.767999999996</v>
      </c>
    </row>
    <row r="60" spans="1:36" ht="45" x14ac:dyDescent="0.25">
      <c r="A60" s="33">
        <f t="shared" si="3"/>
        <v>49</v>
      </c>
      <c r="B60" s="49" t="s">
        <v>145</v>
      </c>
      <c r="C60" s="49" t="s">
        <v>146</v>
      </c>
      <c r="D60" s="51" t="s">
        <v>147</v>
      </c>
      <c r="E60" s="33" t="s">
        <v>39</v>
      </c>
      <c r="F60" s="42" t="s">
        <v>131</v>
      </c>
      <c r="G60" s="33" t="s">
        <v>148</v>
      </c>
      <c r="H60" s="33">
        <v>10</v>
      </c>
      <c r="I60" s="33"/>
      <c r="J60" s="33"/>
      <c r="K60" s="33" t="s">
        <v>149</v>
      </c>
      <c r="L60" s="33">
        <v>4.9000000000000004</v>
      </c>
      <c r="M60" s="33">
        <v>1</v>
      </c>
      <c r="N60" s="33">
        <v>17697</v>
      </c>
      <c r="O60" s="44">
        <f>L60*N60</f>
        <v>86715.3</v>
      </c>
      <c r="P60" s="44">
        <f>M60*O60</f>
        <v>86715.3</v>
      </c>
      <c r="Q60" s="92">
        <v>1.25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f>W60+Z60+AC60+AF60</f>
        <v>0</v>
      </c>
      <c r="AH60" s="44">
        <f>P60*1.25+AG60</f>
        <v>108394.125</v>
      </c>
      <c r="AI60" s="44">
        <f>AH60*10%</f>
        <v>10839.4125</v>
      </c>
      <c r="AJ60" s="44">
        <f>AH60+AI60</f>
        <v>119233.53750000001</v>
      </c>
    </row>
    <row r="61" spans="1:36" ht="45" x14ac:dyDescent="0.25">
      <c r="A61" s="29">
        <v>50</v>
      </c>
      <c r="B61" s="30" t="s">
        <v>150</v>
      </c>
      <c r="C61" s="30" t="s">
        <v>42</v>
      </c>
      <c r="D61" s="37" t="s">
        <v>151</v>
      </c>
      <c r="E61" s="29" t="s">
        <v>56</v>
      </c>
      <c r="F61" s="31" t="s">
        <v>131</v>
      </c>
      <c r="G61" s="29"/>
      <c r="H61" s="29">
        <v>14</v>
      </c>
      <c r="I61" s="32"/>
      <c r="J61" s="33"/>
      <c r="K61" s="33" t="s">
        <v>40</v>
      </c>
      <c r="L61" s="33">
        <v>3.19</v>
      </c>
      <c r="M61" s="29">
        <v>1</v>
      </c>
      <c r="N61" s="29">
        <v>17697</v>
      </c>
      <c r="O61" s="34">
        <f t="shared" si="9"/>
        <v>56453.43</v>
      </c>
      <c r="P61" s="34">
        <f t="shared" si="9"/>
        <v>56453.43</v>
      </c>
      <c r="Q61" s="91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>
        <v>1</v>
      </c>
      <c r="AE61" s="29">
        <v>50</v>
      </c>
      <c r="AF61" s="29">
        <v>28226</v>
      </c>
      <c r="AG61" s="29">
        <f t="shared" si="1"/>
        <v>28226</v>
      </c>
      <c r="AH61" s="34">
        <f>P61+AG61</f>
        <v>84679.43</v>
      </c>
      <c r="AI61" s="34">
        <f>P61*10%</f>
        <v>5645.3430000000008</v>
      </c>
      <c r="AJ61" s="34">
        <f t="shared" si="2"/>
        <v>90324.772999999986</v>
      </c>
    </row>
    <row r="62" spans="1:36" x14ac:dyDescent="0.25">
      <c r="A62" s="29">
        <v>51</v>
      </c>
      <c r="B62" s="30" t="s">
        <v>152</v>
      </c>
      <c r="C62" s="30" t="s">
        <v>122</v>
      </c>
      <c r="D62" s="30" t="s">
        <v>153</v>
      </c>
      <c r="E62" s="29" t="s">
        <v>56</v>
      </c>
      <c r="F62" s="31" t="s">
        <v>255</v>
      </c>
      <c r="G62" s="29" t="s">
        <v>124</v>
      </c>
      <c r="H62" s="47"/>
      <c r="I62" s="32" t="s">
        <v>115</v>
      </c>
      <c r="J62" s="33" t="s">
        <v>115</v>
      </c>
      <c r="K62" s="33"/>
      <c r="L62" s="33">
        <v>2.92</v>
      </c>
      <c r="M62" s="29">
        <v>1</v>
      </c>
      <c r="N62" s="29">
        <v>17697</v>
      </c>
      <c r="O62" s="34">
        <f t="shared" si="9"/>
        <v>51675.24</v>
      </c>
      <c r="P62" s="34">
        <f t="shared" si="9"/>
        <v>51675.24</v>
      </c>
      <c r="Q62" s="91"/>
      <c r="R62" s="29"/>
      <c r="S62" s="29"/>
      <c r="T62" s="29"/>
      <c r="U62" s="29">
        <v>1</v>
      </c>
      <c r="V62" s="29">
        <v>35</v>
      </c>
      <c r="W62" s="29">
        <f>17697*35%</f>
        <v>6193.95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>
        <f t="shared" si="1"/>
        <v>6193.95</v>
      </c>
      <c r="AH62" s="34">
        <f>P62+AG62</f>
        <v>57869.189999999995</v>
      </c>
      <c r="AI62" s="34">
        <f>P62*10%</f>
        <v>5167.5240000000003</v>
      </c>
      <c r="AJ62" s="34">
        <f t="shared" si="2"/>
        <v>63036.713999999993</v>
      </c>
    </row>
    <row r="63" spans="1:36" x14ac:dyDescent="0.25">
      <c r="A63" s="29">
        <f t="shared" si="3"/>
        <v>52</v>
      </c>
      <c r="B63" s="30" t="s">
        <v>152</v>
      </c>
      <c r="C63" s="30" t="s">
        <v>117</v>
      </c>
      <c r="D63" s="30" t="s">
        <v>153</v>
      </c>
      <c r="E63" s="29" t="s">
        <v>56</v>
      </c>
      <c r="F63" s="31" t="s">
        <v>255</v>
      </c>
      <c r="G63" s="29"/>
      <c r="H63" s="47"/>
      <c r="I63" s="32" t="s">
        <v>71</v>
      </c>
      <c r="J63" s="33" t="s">
        <v>71</v>
      </c>
      <c r="K63" s="33"/>
      <c r="L63" s="33">
        <v>2.81</v>
      </c>
      <c r="M63" s="29">
        <v>0.5</v>
      </c>
      <c r="N63" s="29">
        <v>17697</v>
      </c>
      <c r="O63" s="34">
        <f t="shared" si="9"/>
        <v>49728.57</v>
      </c>
      <c r="P63" s="34">
        <f t="shared" si="9"/>
        <v>24864.285</v>
      </c>
      <c r="Q63" s="91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>
        <f t="shared" si="1"/>
        <v>0</v>
      </c>
      <c r="AH63" s="34">
        <f>P63+AG63</f>
        <v>24864.285</v>
      </c>
      <c r="AI63" s="34">
        <v>0</v>
      </c>
      <c r="AJ63" s="34">
        <f t="shared" si="2"/>
        <v>24864.285</v>
      </c>
    </row>
    <row r="64" spans="1:36" ht="45" x14ac:dyDescent="0.25">
      <c r="A64" s="29">
        <f t="shared" si="3"/>
        <v>53</v>
      </c>
      <c r="B64" s="30" t="s">
        <v>154</v>
      </c>
      <c r="C64" s="30" t="s">
        <v>74</v>
      </c>
      <c r="D64" s="37" t="s">
        <v>155</v>
      </c>
      <c r="E64" s="29" t="s">
        <v>39</v>
      </c>
      <c r="F64" s="31" t="s">
        <v>256</v>
      </c>
      <c r="G64" s="29" t="s">
        <v>156</v>
      </c>
      <c r="H64" s="29">
        <v>10</v>
      </c>
      <c r="I64" s="32"/>
      <c r="J64" s="33"/>
      <c r="K64" s="33" t="s">
        <v>75</v>
      </c>
      <c r="L64" s="33">
        <v>3.78</v>
      </c>
      <c r="M64" s="29">
        <v>0.5</v>
      </c>
      <c r="N64" s="29">
        <v>17697</v>
      </c>
      <c r="O64" s="34">
        <f t="shared" si="9"/>
        <v>66894.66</v>
      </c>
      <c r="P64" s="34">
        <f t="shared" si="9"/>
        <v>33447.33</v>
      </c>
      <c r="Q64" s="91">
        <v>1.25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>
        <f t="shared" si="1"/>
        <v>0</v>
      </c>
      <c r="AH64" s="34">
        <f>P64*1.25+AG64</f>
        <v>41809.162500000006</v>
      </c>
      <c r="AI64" s="34">
        <f>AH64*10%</f>
        <v>4180.9162500000011</v>
      </c>
      <c r="AJ64" s="34">
        <f t="shared" si="2"/>
        <v>45990.078750000008</v>
      </c>
    </row>
    <row r="65" spans="1:36" ht="36" x14ac:dyDescent="0.25">
      <c r="A65" s="29">
        <f t="shared" si="3"/>
        <v>54</v>
      </c>
      <c r="B65" s="30" t="s">
        <v>157</v>
      </c>
      <c r="C65" s="30" t="s">
        <v>158</v>
      </c>
      <c r="D65" s="37" t="s">
        <v>159</v>
      </c>
      <c r="E65" s="29" t="s">
        <v>39</v>
      </c>
      <c r="F65" s="31" t="s">
        <v>257</v>
      </c>
      <c r="G65" s="29"/>
      <c r="H65" s="29">
        <v>14</v>
      </c>
      <c r="I65" s="32"/>
      <c r="J65" s="33"/>
      <c r="K65" s="33" t="s">
        <v>40</v>
      </c>
      <c r="L65" s="33">
        <v>3.08</v>
      </c>
      <c r="M65" s="29">
        <v>1</v>
      </c>
      <c r="N65" s="29">
        <v>17697</v>
      </c>
      <c r="O65" s="34">
        <f t="shared" si="9"/>
        <v>54506.76</v>
      </c>
      <c r="P65" s="34">
        <f t="shared" si="9"/>
        <v>54506.76</v>
      </c>
      <c r="Q65" s="91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>
        <f t="shared" si="1"/>
        <v>0</v>
      </c>
      <c r="AH65" s="34">
        <f>P65+AG65</f>
        <v>54506.76</v>
      </c>
      <c r="AI65" s="34">
        <f>P65*10%</f>
        <v>5450.6760000000004</v>
      </c>
      <c r="AJ65" s="34">
        <f t="shared" si="2"/>
        <v>59957.436000000002</v>
      </c>
    </row>
    <row r="66" spans="1:36" ht="30" x14ac:dyDescent="0.25">
      <c r="A66" s="29">
        <f t="shared" si="3"/>
        <v>55</v>
      </c>
      <c r="B66" s="30" t="s">
        <v>160</v>
      </c>
      <c r="C66" s="30" t="s">
        <v>161</v>
      </c>
      <c r="D66" s="37" t="s">
        <v>162</v>
      </c>
      <c r="E66" s="29" t="s">
        <v>39</v>
      </c>
      <c r="F66" s="31" t="s">
        <v>258</v>
      </c>
      <c r="G66" s="29"/>
      <c r="H66" s="29">
        <v>10</v>
      </c>
      <c r="I66" s="32"/>
      <c r="J66" s="33"/>
      <c r="K66" s="33" t="s">
        <v>163</v>
      </c>
      <c r="L66" s="33">
        <v>4.6100000000000003</v>
      </c>
      <c r="M66" s="29">
        <v>1</v>
      </c>
      <c r="N66" s="29">
        <v>17697</v>
      </c>
      <c r="O66" s="34">
        <f t="shared" si="9"/>
        <v>81583.170000000013</v>
      </c>
      <c r="P66" s="34">
        <f t="shared" si="9"/>
        <v>81583.170000000013</v>
      </c>
      <c r="Q66" s="91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>
        <f t="shared" si="1"/>
        <v>0</v>
      </c>
      <c r="AH66" s="34">
        <f>P66+AG66</f>
        <v>81583.170000000013</v>
      </c>
      <c r="AI66" s="34">
        <f>P66*10%</f>
        <v>8158.3170000000018</v>
      </c>
      <c r="AJ66" s="34">
        <f t="shared" si="2"/>
        <v>89741.487000000008</v>
      </c>
    </row>
    <row r="67" spans="1:36" ht="30" x14ac:dyDescent="0.25">
      <c r="A67" s="29">
        <f t="shared" si="3"/>
        <v>56</v>
      </c>
      <c r="B67" s="30" t="s">
        <v>279</v>
      </c>
      <c r="C67" s="30" t="s">
        <v>164</v>
      </c>
      <c r="D67" s="37" t="s">
        <v>165</v>
      </c>
      <c r="E67" s="29" t="s">
        <v>39</v>
      </c>
      <c r="F67" s="52" t="s">
        <v>259</v>
      </c>
      <c r="G67" s="29"/>
      <c r="H67" s="29">
        <v>10</v>
      </c>
      <c r="I67" s="32"/>
      <c r="J67" s="33"/>
      <c r="K67" s="33" t="s">
        <v>75</v>
      </c>
      <c r="L67" s="33">
        <v>4.1900000000000004</v>
      </c>
      <c r="M67" s="29">
        <v>1</v>
      </c>
      <c r="N67" s="29">
        <v>17697</v>
      </c>
      <c r="O67" s="34">
        <f t="shared" si="9"/>
        <v>74150.430000000008</v>
      </c>
      <c r="P67" s="34">
        <f t="shared" si="9"/>
        <v>74150.430000000008</v>
      </c>
      <c r="Q67" s="91">
        <v>1.25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>
        <f t="shared" si="1"/>
        <v>0</v>
      </c>
      <c r="AH67" s="34">
        <f>P67*1.25+AG67</f>
        <v>92688.037500000006</v>
      </c>
      <c r="AI67" s="34">
        <f>AH67*10%</f>
        <v>9268.8037500000009</v>
      </c>
      <c r="AJ67" s="34">
        <f t="shared" si="2"/>
        <v>101956.84125000001</v>
      </c>
    </row>
    <row r="68" spans="1:36" ht="60" x14ac:dyDescent="0.25">
      <c r="A68" s="29">
        <v>57</v>
      </c>
      <c r="B68" s="30" t="s">
        <v>166</v>
      </c>
      <c r="C68" s="30" t="s">
        <v>80</v>
      </c>
      <c r="D68" s="37" t="s">
        <v>167</v>
      </c>
      <c r="E68" s="29" t="s">
        <v>39</v>
      </c>
      <c r="F68" s="53" t="s">
        <v>260</v>
      </c>
      <c r="G68" s="29"/>
      <c r="H68" s="29"/>
      <c r="I68" s="32"/>
      <c r="J68" s="33"/>
      <c r="K68" s="33" t="s">
        <v>163</v>
      </c>
      <c r="L68" s="33">
        <v>4.0999999999999996</v>
      </c>
      <c r="M68" s="29">
        <v>0.5</v>
      </c>
      <c r="N68" s="29">
        <v>17697</v>
      </c>
      <c r="O68" s="34">
        <f t="shared" si="9"/>
        <v>72557.7</v>
      </c>
      <c r="P68" s="34">
        <f t="shared" si="9"/>
        <v>36278.85</v>
      </c>
      <c r="Q68" s="91"/>
      <c r="R68" s="29"/>
      <c r="S68" s="29"/>
      <c r="T68" s="29"/>
      <c r="U68" s="29"/>
      <c r="V68" s="29"/>
      <c r="W68" s="29"/>
      <c r="X68" s="29">
        <v>0.5</v>
      </c>
      <c r="Y68" s="29">
        <v>30</v>
      </c>
      <c r="Z68" s="29">
        <v>2655</v>
      </c>
      <c r="AA68" s="29"/>
      <c r="AB68" s="29"/>
      <c r="AC68" s="29"/>
      <c r="AD68" s="29"/>
      <c r="AE68" s="29"/>
      <c r="AF68" s="29"/>
      <c r="AG68" s="29">
        <f>W68+Z68+AC68+AF68</f>
        <v>2655</v>
      </c>
      <c r="AH68" s="34">
        <f>P68+Z68</f>
        <v>38933.85</v>
      </c>
      <c r="AI68" s="34">
        <f>P68*10%</f>
        <v>3627.8850000000002</v>
      </c>
      <c r="AJ68" s="34">
        <f>AH68+AI68</f>
        <v>42561.735000000001</v>
      </c>
    </row>
    <row r="69" spans="1:36" ht="45" x14ac:dyDescent="0.25">
      <c r="A69" s="29">
        <v>58</v>
      </c>
      <c r="B69" s="30" t="s">
        <v>168</v>
      </c>
      <c r="C69" s="30" t="s">
        <v>169</v>
      </c>
      <c r="D69" s="37" t="s">
        <v>170</v>
      </c>
      <c r="E69" s="29" t="s">
        <v>56</v>
      </c>
      <c r="F69" s="31" t="s">
        <v>261</v>
      </c>
      <c r="G69" s="29"/>
      <c r="H69" s="29">
        <v>14</v>
      </c>
      <c r="I69" s="32"/>
      <c r="J69" s="33"/>
      <c r="K69" s="33" t="s">
        <v>40</v>
      </c>
      <c r="L69" s="33">
        <v>2.94</v>
      </c>
      <c r="M69" s="29">
        <v>1</v>
      </c>
      <c r="N69" s="29">
        <v>17697</v>
      </c>
      <c r="O69" s="34">
        <f t="shared" si="9"/>
        <v>52029.18</v>
      </c>
      <c r="P69" s="34">
        <f t="shared" si="9"/>
        <v>52029.18</v>
      </c>
      <c r="Q69" s="91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>
        <f t="shared" si="1"/>
        <v>0</v>
      </c>
      <c r="AH69" s="34">
        <f>P69+AG69</f>
        <v>52029.18</v>
      </c>
      <c r="AI69" s="34">
        <f>P69*10%</f>
        <v>5202.9180000000006</v>
      </c>
      <c r="AJ69" s="34">
        <f t="shared" si="2"/>
        <v>57232.097999999998</v>
      </c>
    </row>
    <row r="70" spans="1:36" ht="45" x14ac:dyDescent="0.25">
      <c r="A70" s="29">
        <f t="shared" si="3"/>
        <v>59</v>
      </c>
      <c r="B70" s="30" t="s">
        <v>171</v>
      </c>
      <c r="C70" s="30" t="s">
        <v>172</v>
      </c>
      <c r="D70" s="37" t="s">
        <v>173</v>
      </c>
      <c r="E70" s="29" t="s">
        <v>39</v>
      </c>
      <c r="F70" s="31" t="s">
        <v>248</v>
      </c>
      <c r="G70" s="29"/>
      <c r="H70" s="29">
        <v>10</v>
      </c>
      <c r="I70" s="32"/>
      <c r="J70" s="33"/>
      <c r="K70" s="33" t="s">
        <v>81</v>
      </c>
      <c r="L70" s="33">
        <v>4.1900000000000004</v>
      </c>
      <c r="M70" s="29">
        <v>1</v>
      </c>
      <c r="N70" s="29">
        <v>17697</v>
      </c>
      <c r="O70" s="34">
        <f t="shared" si="9"/>
        <v>74150.430000000008</v>
      </c>
      <c r="P70" s="34">
        <f t="shared" si="9"/>
        <v>74150.430000000008</v>
      </c>
      <c r="Q70" s="91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>
        <f t="shared" si="1"/>
        <v>0</v>
      </c>
      <c r="AH70" s="34">
        <f>P70+AG70</f>
        <v>74150.430000000008</v>
      </c>
      <c r="AI70" s="34">
        <f>P70*10%</f>
        <v>7415.0430000000015</v>
      </c>
      <c r="AJ70" s="34">
        <f t="shared" si="2"/>
        <v>81565.473000000013</v>
      </c>
    </row>
    <row r="71" spans="1:36" ht="30" x14ac:dyDescent="0.25">
      <c r="A71" s="29">
        <f t="shared" si="3"/>
        <v>60</v>
      </c>
      <c r="B71" s="30" t="s">
        <v>174</v>
      </c>
      <c r="C71" s="30" t="s">
        <v>105</v>
      </c>
      <c r="D71" s="37" t="s">
        <v>175</v>
      </c>
      <c r="E71" s="29" t="s">
        <v>39</v>
      </c>
      <c r="F71" s="31" t="s">
        <v>262</v>
      </c>
      <c r="G71" s="29"/>
      <c r="H71" s="29">
        <v>10</v>
      </c>
      <c r="I71" s="32"/>
      <c r="J71" s="33"/>
      <c r="K71" s="33" t="s">
        <v>81</v>
      </c>
      <c r="L71" s="33">
        <v>4.83</v>
      </c>
      <c r="M71" s="29">
        <v>1</v>
      </c>
      <c r="N71" s="29">
        <v>17697</v>
      </c>
      <c r="O71" s="34">
        <f t="shared" si="9"/>
        <v>85476.51</v>
      </c>
      <c r="P71" s="34">
        <f t="shared" si="9"/>
        <v>85476.51</v>
      </c>
      <c r="Q71" s="91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f t="shared" si="1"/>
        <v>0</v>
      </c>
      <c r="AH71" s="34">
        <f>P71+AG71</f>
        <v>85476.51</v>
      </c>
      <c r="AI71" s="34">
        <f>P71*10%</f>
        <v>8547.6509999999998</v>
      </c>
      <c r="AJ71" s="34">
        <f t="shared" si="2"/>
        <v>94024.160999999993</v>
      </c>
    </row>
    <row r="72" spans="1:36" ht="30" x14ac:dyDescent="0.25">
      <c r="A72" s="29">
        <f t="shared" si="3"/>
        <v>61</v>
      </c>
      <c r="B72" s="30" t="s">
        <v>176</v>
      </c>
      <c r="C72" s="30" t="s">
        <v>177</v>
      </c>
      <c r="D72" s="37" t="s">
        <v>178</v>
      </c>
      <c r="E72" s="29" t="s">
        <v>39</v>
      </c>
      <c r="F72" s="31" t="s">
        <v>263</v>
      </c>
      <c r="G72" s="29"/>
      <c r="H72" s="29">
        <v>5</v>
      </c>
      <c r="I72" s="32"/>
      <c r="J72" s="33"/>
      <c r="K72" s="33" t="s">
        <v>47</v>
      </c>
      <c r="L72" s="33">
        <v>6.6</v>
      </c>
      <c r="M72" s="29">
        <v>1</v>
      </c>
      <c r="N72" s="29">
        <v>17697</v>
      </c>
      <c r="O72" s="34">
        <f t="shared" si="9"/>
        <v>116800.2</v>
      </c>
      <c r="P72" s="34">
        <f t="shared" si="9"/>
        <v>116800.2</v>
      </c>
      <c r="Q72" s="91">
        <v>1.25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3"/>
      <c r="AD72" s="29"/>
      <c r="AE72" s="29"/>
      <c r="AF72" s="29"/>
      <c r="AG72" s="29">
        <f t="shared" si="1"/>
        <v>0</v>
      </c>
      <c r="AH72" s="34">
        <f>P72*1.25+AG72</f>
        <v>146000.25</v>
      </c>
      <c r="AI72" s="34">
        <f>AH72*10%</f>
        <v>14600.025000000001</v>
      </c>
      <c r="AJ72" s="34">
        <f t="shared" si="2"/>
        <v>160600.27499999999</v>
      </c>
    </row>
    <row r="73" spans="1:36" ht="45" x14ac:dyDescent="0.25">
      <c r="A73" s="29">
        <f t="shared" si="3"/>
        <v>62</v>
      </c>
      <c r="B73" s="30" t="s">
        <v>179</v>
      </c>
      <c r="C73" s="30" t="s">
        <v>180</v>
      </c>
      <c r="D73" s="37" t="s">
        <v>181</v>
      </c>
      <c r="E73" s="29" t="s">
        <v>56</v>
      </c>
      <c r="F73" s="31" t="s">
        <v>244</v>
      </c>
      <c r="G73" s="29"/>
      <c r="H73" s="35"/>
      <c r="I73" s="32" t="s">
        <v>57</v>
      </c>
      <c r="J73" s="33" t="s">
        <v>71</v>
      </c>
      <c r="K73" s="33"/>
      <c r="L73" s="33">
        <v>2.81</v>
      </c>
      <c r="M73" s="29">
        <v>1</v>
      </c>
      <c r="N73" s="29">
        <v>17697</v>
      </c>
      <c r="O73" s="34">
        <f t="shared" si="9"/>
        <v>49728.57</v>
      </c>
      <c r="P73" s="34">
        <f t="shared" si="9"/>
        <v>49728.57</v>
      </c>
      <c r="Q73" s="91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>
        <f t="shared" si="1"/>
        <v>0</v>
      </c>
      <c r="AH73" s="34">
        <f>P73+AG73</f>
        <v>49728.57</v>
      </c>
      <c r="AI73" s="34">
        <f>P73*10%</f>
        <v>4972.857</v>
      </c>
      <c r="AJ73" s="34">
        <f t="shared" si="2"/>
        <v>54701.426999999996</v>
      </c>
    </row>
    <row r="74" spans="1:36" x14ac:dyDescent="0.25">
      <c r="A74" s="29">
        <f>A73+1</f>
        <v>63</v>
      </c>
      <c r="B74" s="30" t="s">
        <v>182</v>
      </c>
      <c r="C74" s="30" t="s">
        <v>76</v>
      </c>
      <c r="D74" s="30"/>
      <c r="E74" s="29" t="s">
        <v>56</v>
      </c>
      <c r="F74" s="31" t="s">
        <v>264</v>
      </c>
      <c r="G74" s="29"/>
      <c r="H74" s="35"/>
      <c r="I74" s="32" t="s">
        <v>71</v>
      </c>
      <c r="J74" s="33" t="s">
        <v>71</v>
      </c>
      <c r="K74" s="33"/>
      <c r="L74" s="33">
        <v>2.81</v>
      </c>
      <c r="M74" s="29">
        <v>1.25</v>
      </c>
      <c r="N74" s="29">
        <v>17697</v>
      </c>
      <c r="O74" s="34">
        <f t="shared" si="9"/>
        <v>49728.57</v>
      </c>
      <c r="P74" s="34">
        <f t="shared" si="9"/>
        <v>62160.712500000001</v>
      </c>
      <c r="Q74" s="91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>
        <f t="shared" si="1"/>
        <v>0</v>
      </c>
      <c r="AH74" s="34">
        <f>P74+AG74</f>
        <v>62160.712500000001</v>
      </c>
      <c r="AI74" s="34">
        <f>P74*10%</f>
        <v>6216.0712500000009</v>
      </c>
      <c r="AJ74" s="34">
        <f t="shared" si="2"/>
        <v>68376.783750000002</v>
      </c>
    </row>
    <row r="75" spans="1:36" ht="30" x14ac:dyDescent="0.25">
      <c r="A75" s="29">
        <f t="shared" si="3"/>
        <v>64</v>
      </c>
      <c r="B75" s="30" t="s">
        <v>183</v>
      </c>
      <c r="C75" s="30" t="s">
        <v>184</v>
      </c>
      <c r="D75" s="37" t="s">
        <v>185</v>
      </c>
      <c r="E75" s="29" t="s">
        <v>56</v>
      </c>
      <c r="F75" s="31" t="s">
        <v>265</v>
      </c>
      <c r="G75" s="29"/>
      <c r="H75" s="35"/>
      <c r="I75" s="32" t="s">
        <v>57</v>
      </c>
      <c r="J75" s="33" t="s">
        <v>57</v>
      </c>
      <c r="K75" s="33"/>
      <c r="L75" s="33">
        <v>2.89</v>
      </c>
      <c r="M75" s="29">
        <v>1</v>
      </c>
      <c r="N75" s="29">
        <v>17697</v>
      </c>
      <c r="O75" s="34">
        <f t="shared" si="9"/>
        <v>51144.33</v>
      </c>
      <c r="P75" s="34">
        <f t="shared" si="9"/>
        <v>51144.33</v>
      </c>
      <c r="Q75" s="91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>
        <f t="shared" si="1"/>
        <v>0</v>
      </c>
      <c r="AH75" s="34">
        <f>P75+AG75</f>
        <v>51144.33</v>
      </c>
      <c r="AI75" s="34">
        <f>P75*10%</f>
        <v>5114.4330000000009</v>
      </c>
      <c r="AJ75" s="34">
        <f t="shared" si="2"/>
        <v>56258.763000000006</v>
      </c>
    </row>
    <row r="76" spans="1:36" x14ac:dyDescent="0.25">
      <c r="A76" s="29">
        <f t="shared" si="3"/>
        <v>65</v>
      </c>
      <c r="B76" s="30" t="s">
        <v>186</v>
      </c>
      <c r="C76" s="30" t="s">
        <v>89</v>
      </c>
      <c r="D76" s="30"/>
      <c r="E76" s="29" t="s">
        <v>56</v>
      </c>
      <c r="F76" s="31" t="s">
        <v>266</v>
      </c>
      <c r="G76" s="29"/>
      <c r="H76" s="35"/>
      <c r="I76" s="32" t="s">
        <v>71</v>
      </c>
      <c r="J76" s="33" t="s">
        <v>71</v>
      </c>
      <c r="K76" s="33"/>
      <c r="L76" s="33">
        <v>2.81</v>
      </c>
      <c r="M76" s="29">
        <v>1.5</v>
      </c>
      <c r="N76" s="29">
        <v>17697</v>
      </c>
      <c r="O76" s="34">
        <f t="shared" si="9"/>
        <v>49728.57</v>
      </c>
      <c r="P76" s="34">
        <f t="shared" si="9"/>
        <v>74592.854999999996</v>
      </c>
      <c r="Q76" s="91"/>
      <c r="R76" s="29"/>
      <c r="S76" s="29"/>
      <c r="T76" s="29"/>
      <c r="U76" s="29"/>
      <c r="V76" s="29"/>
      <c r="W76" s="29"/>
      <c r="X76" s="29"/>
      <c r="Y76" s="29"/>
      <c r="Z76" s="29"/>
      <c r="AA76" s="29">
        <v>1</v>
      </c>
      <c r="AB76" s="29">
        <v>30</v>
      </c>
      <c r="AC76" s="29">
        <v>5309</v>
      </c>
      <c r="AD76" s="29"/>
      <c r="AE76" s="29"/>
      <c r="AF76" s="29"/>
      <c r="AG76" s="29">
        <f t="shared" si="1"/>
        <v>5309</v>
      </c>
      <c r="AH76" s="34">
        <f>P76+AG76</f>
        <v>79901.854999999996</v>
      </c>
      <c r="AI76" s="34">
        <f>P76*10%</f>
        <v>7459.2855</v>
      </c>
      <c r="AJ76" s="34">
        <f t="shared" si="2"/>
        <v>87361.140499999994</v>
      </c>
    </row>
    <row r="77" spans="1:36" ht="45" x14ac:dyDescent="0.25">
      <c r="A77" s="29">
        <v>66</v>
      </c>
      <c r="B77" s="30" t="s">
        <v>187</v>
      </c>
      <c r="C77" s="30" t="s">
        <v>188</v>
      </c>
      <c r="D77" s="37" t="s">
        <v>189</v>
      </c>
      <c r="E77" s="29" t="s">
        <v>39</v>
      </c>
      <c r="F77" s="39" t="s">
        <v>267</v>
      </c>
      <c r="G77" s="29"/>
      <c r="H77" s="29">
        <v>10</v>
      </c>
      <c r="I77" s="32"/>
      <c r="J77" s="33"/>
      <c r="K77" s="33" t="s">
        <v>81</v>
      </c>
      <c r="L77" s="33">
        <v>4.51</v>
      </c>
      <c r="M77" s="29">
        <v>1</v>
      </c>
      <c r="N77" s="29">
        <v>17697</v>
      </c>
      <c r="O77" s="34">
        <f t="shared" si="9"/>
        <v>79813.47</v>
      </c>
      <c r="P77" s="34">
        <f t="shared" si="9"/>
        <v>79813.47</v>
      </c>
      <c r="Q77" s="91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>
        <f t="shared" si="1"/>
        <v>0</v>
      </c>
      <c r="AH77" s="34">
        <f>P77+AG77</f>
        <v>79813.47</v>
      </c>
      <c r="AI77" s="34">
        <f>P77*10%</f>
        <v>7981.3470000000007</v>
      </c>
      <c r="AJ77" s="34">
        <f t="shared" si="2"/>
        <v>87794.816999999995</v>
      </c>
    </row>
    <row r="78" spans="1:36" ht="30" x14ac:dyDescent="0.25">
      <c r="A78" s="29">
        <f t="shared" ref="A78:A96" si="11">A77+1</f>
        <v>67</v>
      </c>
      <c r="B78" s="30" t="s">
        <v>190</v>
      </c>
      <c r="C78" s="30" t="s">
        <v>191</v>
      </c>
      <c r="D78" s="37" t="s">
        <v>192</v>
      </c>
      <c r="E78" s="29" t="s">
        <v>39</v>
      </c>
      <c r="F78" s="31" t="s">
        <v>268</v>
      </c>
      <c r="G78" s="29" t="s">
        <v>193</v>
      </c>
      <c r="H78" s="29">
        <v>10</v>
      </c>
      <c r="I78" s="32"/>
      <c r="J78" s="33"/>
      <c r="K78" s="33" t="s">
        <v>194</v>
      </c>
      <c r="L78" s="33">
        <v>4.2300000000000004</v>
      </c>
      <c r="M78" s="29">
        <v>1</v>
      </c>
      <c r="N78" s="29">
        <v>17697</v>
      </c>
      <c r="O78" s="34">
        <f t="shared" ref="O78:P93" si="12">L78*N78</f>
        <v>74858.310000000012</v>
      </c>
      <c r="P78" s="34">
        <f t="shared" si="12"/>
        <v>74858.310000000012</v>
      </c>
      <c r="Q78" s="91">
        <v>1.25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>
        <f>W78+Z78+AC78+AF78</f>
        <v>0</v>
      </c>
      <c r="AH78" s="34">
        <f>P78*1.25+AG78</f>
        <v>93572.887500000012</v>
      </c>
      <c r="AI78" s="34">
        <f>AH78*10%</f>
        <v>9357.2887500000015</v>
      </c>
      <c r="AJ78" s="34">
        <f>AH78+AI78</f>
        <v>102930.17625000002</v>
      </c>
    </row>
    <row r="79" spans="1:36" ht="60" x14ac:dyDescent="0.25">
      <c r="A79" s="29">
        <f t="shared" si="11"/>
        <v>68</v>
      </c>
      <c r="B79" s="30" t="s">
        <v>195</v>
      </c>
      <c r="C79" s="30" t="s">
        <v>196</v>
      </c>
      <c r="D79" s="37" t="s">
        <v>197</v>
      </c>
      <c r="E79" s="29" t="s">
        <v>56</v>
      </c>
      <c r="F79" s="31" t="s">
        <v>269</v>
      </c>
      <c r="G79" s="29"/>
      <c r="H79" s="47"/>
      <c r="I79" s="32" t="s">
        <v>69</v>
      </c>
      <c r="J79" s="33" t="s">
        <v>71</v>
      </c>
      <c r="K79" s="33"/>
      <c r="L79" s="33">
        <v>2.81</v>
      </c>
      <c r="M79" s="29">
        <v>1</v>
      </c>
      <c r="N79" s="29">
        <v>17697</v>
      </c>
      <c r="O79" s="34">
        <f t="shared" si="12"/>
        <v>49728.57</v>
      </c>
      <c r="P79" s="34">
        <f t="shared" si="12"/>
        <v>49728.57</v>
      </c>
      <c r="Q79" s="91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>
        <f>W79+Z79+AC79+AF79</f>
        <v>0</v>
      </c>
      <c r="AH79" s="34">
        <f t="shared" ref="AH79:AH92" si="13">P79+AG79</f>
        <v>49728.57</v>
      </c>
      <c r="AI79" s="34">
        <f>P79*10%</f>
        <v>4972.857</v>
      </c>
      <c r="AJ79" s="34">
        <f>AH79+AI79</f>
        <v>54701.426999999996</v>
      </c>
    </row>
    <row r="80" spans="1:36" ht="60" x14ac:dyDescent="0.25">
      <c r="A80" s="29">
        <f t="shared" si="11"/>
        <v>69</v>
      </c>
      <c r="B80" s="30" t="s">
        <v>195</v>
      </c>
      <c r="C80" s="30" t="s">
        <v>89</v>
      </c>
      <c r="D80" s="37" t="s">
        <v>197</v>
      </c>
      <c r="E80" s="29" t="s">
        <v>56</v>
      </c>
      <c r="F80" s="31" t="s">
        <v>269</v>
      </c>
      <c r="G80" s="29"/>
      <c r="H80" s="35"/>
      <c r="I80" s="32" t="s">
        <v>71</v>
      </c>
      <c r="J80" s="33" t="s">
        <v>71</v>
      </c>
      <c r="K80" s="33"/>
      <c r="L80" s="33">
        <v>2.81</v>
      </c>
      <c r="M80" s="29">
        <v>0.5</v>
      </c>
      <c r="N80" s="29">
        <v>17697</v>
      </c>
      <c r="O80" s="34">
        <f t="shared" si="12"/>
        <v>49728.57</v>
      </c>
      <c r="P80" s="34">
        <f t="shared" si="12"/>
        <v>24864.285</v>
      </c>
      <c r="Q80" s="91"/>
      <c r="R80" s="29"/>
      <c r="S80" s="29"/>
      <c r="T80" s="29"/>
      <c r="U80" s="29"/>
      <c r="V80" s="29"/>
      <c r="W80" s="29"/>
      <c r="X80" s="29"/>
      <c r="Y80" s="29"/>
      <c r="Z80" s="29"/>
      <c r="AA80" s="29">
        <v>0.5</v>
      </c>
      <c r="AB80" s="29">
        <v>30</v>
      </c>
      <c r="AC80" s="29">
        <v>2655</v>
      </c>
      <c r="AD80" s="29"/>
      <c r="AE80" s="29"/>
      <c r="AF80" s="29"/>
      <c r="AG80" s="34">
        <f>W80+Z80+AC80+AF80</f>
        <v>2655</v>
      </c>
      <c r="AH80" s="34">
        <f t="shared" si="13"/>
        <v>27519.285</v>
      </c>
      <c r="AI80" s="34"/>
      <c r="AJ80" s="34">
        <f>AH80+AI80</f>
        <v>27519.285</v>
      </c>
    </row>
    <row r="81" spans="1:36" x14ac:dyDescent="0.25">
      <c r="A81" s="29">
        <v>70</v>
      </c>
      <c r="B81" s="49" t="s">
        <v>66</v>
      </c>
      <c r="C81" s="30" t="s">
        <v>198</v>
      </c>
      <c r="D81" s="30"/>
      <c r="E81" s="29" t="s">
        <v>56</v>
      </c>
      <c r="F81" s="54" t="s">
        <v>270</v>
      </c>
      <c r="G81" s="29"/>
      <c r="H81" s="35"/>
      <c r="I81" s="32" t="s">
        <v>69</v>
      </c>
      <c r="J81" s="33" t="s">
        <v>69</v>
      </c>
      <c r="K81" s="33"/>
      <c r="L81" s="33">
        <v>2.84</v>
      </c>
      <c r="M81" s="29">
        <v>0.5</v>
      </c>
      <c r="N81" s="29">
        <v>17697</v>
      </c>
      <c r="O81" s="34">
        <f t="shared" si="12"/>
        <v>50259.479999999996</v>
      </c>
      <c r="P81" s="34">
        <f t="shared" si="12"/>
        <v>25129.739999999998</v>
      </c>
      <c r="Q81" s="91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>
        <f t="shared" ref="AG81:AG97" si="14">W81+Z81+AC81+AF81</f>
        <v>0</v>
      </c>
      <c r="AH81" s="34">
        <f t="shared" si="13"/>
        <v>25129.739999999998</v>
      </c>
      <c r="AI81" s="34">
        <f>P81*10%</f>
        <v>2512.9740000000002</v>
      </c>
      <c r="AJ81" s="34">
        <f t="shared" ref="AJ81:AJ97" si="15">AH81+AI81</f>
        <v>27642.714</v>
      </c>
    </row>
    <row r="82" spans="1:36" x14ac:dyDescent="0.25">
      <c r="A82" s="29">
        <f t="shared" si="11"/>
        <v>71</v>
      </c>
      <c r="B82" s="30" t="s">
        <v>199</v>
      </c>
      <c r="C82" s="30" t="s">
        <v>89</v>
      </c>
      <c r="D82" s="30"/>
      <c r="E82" s="29" t="s">
        <v>56</v>
      </c>
      <c r="F82" s="31" t="s">
        <v>271</v>
      </c>
      <c r="G82" s="29"/>
      <c r="H82" s="35"/>
      <c r="I82" s="32" t="s">
        <v>71</v>
      </c>
      <c r="J82" s="33" t="s">
        <v>71</v>
      </c>
      <c r="K82" s="33"/>
      <c r="L82" s="33">
        <v>2.81</v>
      </c>
      <c r="M82" s="29">
        <v>1</v>
      </c>
      <c r="N82" s="29">
        <v>17697</v>
      </c>
      <c r="O82" s="34">
        <f t="shared" si="12"/>
        <v>49728.57</v>
      </c>
      <c r="P82" s="34">
        <f t="shared" si="12"/>
        <v>49728.57</v>
      </c>
      <c r="Q82" s="91"/>
      <c r="R82" s="29"/>
      <c r="S82" s="29"/>
      <c r="T82" s="29"/>
      <c r="U82" s="29"/>
      <c r="V82" s="29"/>
      <c r="W82" s="29"/>
      <c r="X82" s="29"/>
      <c r="Y82" s="29"/>
      <c r="Z82" s="29"/>
      <c r="AA82" s="29">
        <v>1</v>
      </c>
      <c r="AB82" s="29">
        <v>30</v>
      </c>
      <c r="AC82" s="29">
        <f>17697*AB82%*AA82</f>
        <v>5309.0999999999995</v>
      </c>
      <c r="AD82" s="29"/>
      <c r="AE82" s="29"/>
      <c r="AF82" s="29"/>
      <c r="AG82" s="29">
        <f t="shared" si="14"/>
        <v>5309.0999999999995</v>
      </c>
      <c r="AH82" s="34">
        <f t="shared" si="13"/>
        <v>55037.67</v>
      </c>
      <c r="AI82" s="34">
        <f>P82*10%</f>
        <v>4972.857</v>
      </c>
      <c r="AJ82" s="34">
        <f t="shared" si="15"/>
        <v>60010.527000000002</v>
      </c>
    </row>
    <row r="83" spans="1:36" x14ac:dyDescent="0.25">
      <c r="A83" s="29">
        <f t="shared" si="11"/>
        <v>72</v>
      </c>
      <c r="B83" s="30" t="s">
        <v>199</v>
      </c>
      <c r="C83" s="30" t="s">
        <v>89</v>
      </c>
      <c r="D83" s="30"/>
      <c r="E83" s="29" t="s">
        <v>56</v>
      </c>
      <c r="F83" s="31" t="s">
        <v>271</v>
      </c>
      <c r="G83" s="29"/>
      <c r="H83" s="35"/>
      <c r="I83" s="32" t="s">
        <v>71</v>
      </c>
      <c r="J83" s="33" t="s">
        <v>71</v>
      </c>
      <c r="K83" s="33"/>
      <c r="L83" s="33">
        <v>2.81</v>
      </c>
      <c r="M83" s="29">
        <v>0.5</v>
      </c>
      <c r="N83" s="29">
        <v>17697</v>
      </c>
      <c r="O83" s="34">
        <f t="shared" si="12"/>
        <v>49728.57</v>
      </c>
      <c r="P83" s="34">
        <f t="shared" si="12"/>
        <v>24864.285</v>
      </c>
      <c r="Q83" s="91"/>
      <c r="R83" s="29"/>
      <c r="S83" s="29"/>
      <c r="T83" s="29"/>
      <c r="U83" s="29"/>
      <c r="V83" s="29"/>
      <c r="W83" s="29"/>
      <c r="X83" s="29"/>
      <c r="Y83" s="29"/>
      <c r="Z83" s="29"/>
      <c r="AA83" s="29">
        <v>0.5</v>
      </c>
      <c r="AB83" s="29">
        <v>30</v>
      </c>
      <c r="AC83" s="29">
        <f>17697*AB83%*AA83</f>
        <v>2654.5499999999997</v>
      </c>
      <c r="AD83" s="29"/>
      <c r="AE83" s="29"/>
      <c r="AF83" s="29"/>
      <c r="AG83" s="34">
        <f>W83+Z83+AC83+AF83</f>
        <v>2654.5499999999997</v>
      </c>
      <c r="AH83" s="34">
        <f t="shared" si="13"/>
        <v>27518.834999999999</v>
      </c>
      <c r="AI83" s="34"/>
      <c r="AJ83" s="34">
        <f t="shared" si="15"/>
        <v>27518.834999999999</v>
      </c>
    </row>
    <row r="84" spans="1:36" ht="24" x14ac:dyDescent="0.25">
      <c r="A84" s="29">
        <f t="shared" si="11"/>
        <v>73</v>
      </c>
      <c r="B84" s="30" t="s">
        <v>201</v>
      </c>
      <c r="C84" s="30" t="s">
        <v>89</v>
      </c>
      <c r="D84" s="30" t="s">
        <v>202</v>
      </c>
      <c r="E84" s="29" t="s">
        <v>56</v>
      </c>
      <c r="F84" s="31" t="s">
        <v>272</v>
      </c>
      <c r="G84" s="29"/>
      <c r="H84" s="35"/>
      <c r="I84" s="32" t="s">
        <v>71</v>
      </c>
      <c r="J84" s="33" t="s">
        <v>71</v>
      </c>
      <c r="K84" s="33"/>
      <c r="L84" s="33">
        <v>2.81</v>
      </c>
      <c r="M84" s="29">
        <v>1.5</v>
      </c>
      <c r="N84" s="29">
        <v>17697</v>
      </c>
      <c r="O84" s="34">
        <f t="shared" si="12"/>
        <v>49728.57</v>
      </c>
      <c r="P84" s="34">
        <f t="shared" si="12"/>
        <v>74592.854999999996</v>
      </c>
      <c r="Q84" s="91"/>
      <c r="R84" s="29"/>
      <c r="S84" s="29"/>
      <c r="T84" s="29"/>
      <c r="U84" s="29"/>
      <c r="V84" s="29"/>
      <c r="W84" s="29"/>
      <c r="X84" s="29"/>
      <c r="Y84" s="29"/>
      <c r="Z84" s="29"/>
      <c r="AA84" s="29">
        <v>1</v>
      </c>
      <c r="AB84" s="29">
        <v>30</v>
      </c>
      <c r="AC84" s="29">
        <f>17697*AB84%*AA84</f>
        <v>5309.0999999999995</v>
      </c>
      <c r="AD84" s="29"/>
      <c r="AE84" s="29"/>
      <c r="AF84" s="29"/>
      <c r="AG84" s="29">
        <f t="shared" si="14"/>
        <v>5309.0999999999995</v>
      </c>
      <c r="AH84" s="34">
        <f t="shared" si="13"/>
        <v>79901.955000000002</v>
      </c>
      <c r="AI84" s="34">
        <f t="shared" ref="AI84:AI94" si="16">P84*10%</f>
        <v>7459.2855</v>
      </c>
      <c r="AJ84" s="34">
        <f t="shared" si="15"/>
        <v>87361.2405</v>
      </c>
    </row>
    <row r="85" spans="1:36" ht="24" x14ac:dyDescent="0.25">
      <c r="A85" s="29">
        <v>74</v>
      </c>
      <c r="B85" s="30" t="s">
        <v>203</v>
      </c>
      <c r="C85" s="30" t="s">
        <v>73</v>
      </c>
      <c r="D85" s="37"/>
      <c r="E85" s="29" t="s">
        <v>56</v>
      </c>
      <c r="F85" s="31" t="s">
        <v>272</v>
      </c>
      <c r="G85" s="29"/>
      <c r="H85" s="35"/>
      <c r="I85" s="32" t="s">
        <v>71</v>
      </c>
      <c r="J85" s="33" t="s">
        <v>71</v>
      </c>
      <c r="K85" s="33"/>
      <c r="L85" s="33">
        <v>2.81</v>
      </c>
      <c r="M85" s="29">
        <v>0.5</v>
      </c>
      <c r="N85" s="29">
        <v>17697</v>
      </c>
      <c r="O85" s="34">
        <f>L85*N85</f>
        <v>49728.57</v>
      </c>
      <c r="P85" s="34">
        <f>M85*O85</f>
        <v>24864.285</v>
      </c>
      <c r="Q85" s="91"/>
      <c r="R85" s="29"/>
      <c r="S85" s="29"/>
      <c r="T85" s="29"/>
      <c r="U85" s="29"/>
      <c r="V85" s="29"/>
      <c r="W85" s="29"/>
      <c r="X85" s="29"/>
      <c r="Y85" s="29"/>
      <c r="Z85" s="29"/>
      <c r="AA85" s="29">
        <v>0.5</v>
      </c>
      <c r="AB85" s="29">
        <v>30</v>
      </c>
      <c r="AC85" s="29">
        <v>2655</v>
      </c>
      <c r="AD85" s="29"/>
      <c r="AE85" s="29"/>
      <c r="AF85" s="29"/>
      <c r="AG85" s="29">
        <f>W85+Z85+AC85+AF85</f>
        <v>2655</v>
      </c>
      <c r="AH85" s="34">
        <f t="shared" si="13"/>
        <v>27519.285</v>
      </c>
      <c r="AI85" s="34">
        <f>P85*10%</f>
        <v>2486.4285</v>
      </c>
      <c r="AJ85" s="34">
        <f>AH85+AI85</f>
        <v>30005.713499999998</v>
      </c>
    </row>
    <row r="86" spans="1:36" ht="45" x14ac:dyDescent="0.25">
      <c r="A86" s="33">
        <v>75</v>
      </c>
      <c r="B86" s="30" t="s">
        <v>204</v>
      </c>
      <c r="C86" s="30" t="s">
        <v>42</v>
      </c>
      <c r="D86" s="37" t="s">
        <v>205</v>
      </c>
      <c r="E86" s="29" t="s">
        <v>39</v>
      </c>
      <c r="F86" s="31" t="s">
        <v>273</v>
      </c>
      <c r="G86" s="29"/>
      <c r="H86" s="29">
        <v>14</v>
      </c>
      <c r="I86" s="32"/>
      <c r="J86" s="33"/>
      <c r="K86" s="33" t="s">
        <v>40</v>
      </c>
      <c r="L86" s="33">
        <v>3.29</v>
      </c>
      <c r="M86" s="29">
        <v>1</v>
      </c>
      <c r="N86" s="29">
        <v>17697</v>
      </c>
      <c r="O86" s="34">
        <f t="shared" si="12"/>
        <v>58223.13</v>
      </c>
      <c r="P86" s="34">
        <f t="shared" si="12"/>
        <v>58223.13</v>
      </c>
      <c r="Q86" s="91"/>
      <c r="R86" s="29"/>
      <c r="S86" s="29"/>
      <c r="T86" s="29"/>
      <c r="U86" s="29"/>
      <c r="V86" s="29"/>
      <c r="W86" s="29"/>
      <c r="X86" s="29"/>
      <c r="Y86" s="29"/>
      <c r="Z86" s="29"/>
      <c r="AA86" s="81"/>
      <c r="AB86" s="81"/>
      <c r="AC86" s="29"/>
      <c r="AD86" s="29">
        <v>1</v>
      </c>
      <c r="AE86" s="29">
        <v>50</v>
      </c>
      <c r="AF86" s="29">
        <v>29112</v>
      </c>
      <c r="AG86" s="29">
        <f t="shared" si="14"/>
        <v>29112</v>
      </c>
      <c r="AH86" s="34">
        <f t="shared" si="13"/>
        <v>87335.13</v>
      </c>
      <c r="AI86" s="34">
        <f t="shared" si="16"/>
        <v>5822.3130000000001</v>
      </c>
      <c r="AJ86" s="34">
        <f t="shared" si="15"/>
        <v>93157.442999999999</v>
      </c>
    </row>
    <row r="87" spans="1:36" x14ac:dyDescent="0.25">
      <c r="A87" s="29">
        <f t="shared" si="11"/>
        <v>76</v>
      </c>
      <c r="B87" s="30" t="s">
        <v>66</v>
      </c>
      <c r="C87" s="30" t="s">
        <v>49</v>
      </c>
      <c r="D87" s="30"/>
      <c r="E87" s="29" t="s">
        <v>39</v>
      </c>
      <c r="F87" s="31" t="s">
        <v>68</v>
      </c>
      <c r="G87" s="29" t="s">
        <v>51</v>
      </c>
      <c r="H87" s="29">
        <v>9</v>
      </c>
      <c r="I87" s="32"/>
      <c r="J87" s="33"/>
      <c r="K87" s="33" t="s">
        <v>206</v>
      </c>
      <c r="L87" s="33">
        <v>4.13</v>
      </c>
      <c r="M87" s="29">
        <v>0.5</v>
      </c>
      <c r="N87" s="29">
        <v>17697</v>
      </c>
      <c r="O87" s="34">
        <f t="shared" si="12"/>
        <v>73088.61</v>
      </c>
      <c r="P87" s="34">
        <f t="shared" si="12"/>
        <v>36544.305</v>
      </c>
      <c r="Q87" s="91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>
        <f t="shared" si="14"/>
        <v>0</v>
      </c>
      <c r="AH87" s="34">
        <f t="shared" si="13"/>
        <v>36544.305</v>
      </c>
      <c r="AI87" s="34">
        <f t="shared" si="16"/>
        <v>3654.4305000000004</v>
      </c>
      <c r="AJ87" s="34">
        <f t="shared" si="15"/>
        <v>40198.735500000003</v>
      </c>
    </row>
    <row r="88" spans="1:36" ht="45" x14ac:dyDescent="0.25">
      <c r="A88" s="29">
        <v>77</v>
      </c>
      <c r="B88" s="30" t="s">
        <v>142</v>
      </c>
      <c r="C88" s="30" t="s">
        <v>86</v>
      </c>
      <c r="D88" s="37" t="s">
        <v>144</v>
      </c>
      <c r="E88" s="29" t="s">
        <v>56</v>
      </c>
      <c r="F88" s="31" t="s">
        <v>283</v>
      </c>
      <c r="G88" s="29"/>
      <c r="H88" s="29">
        <v>13</v>
      </c>
      <c r="I88" s="32"/>
      <c r="J88" s="33"/>
      <c r="K88" s="33" t="s">
        <v>207</v>
      </c>
      <c r="L88" s="29">
        <v>3.32</v>
      </c>
      <c r="M88" s="29">
        <v>0.5</v>
      </c>
      <c r="N88" s="29">
        <v>17697</v>
      </c>
      <c r="O88" s="34">
        <f t="shared" si="12"/>
        <v>58754.039999999994</v>
      </c>
      <c r="P88" s="34">
        <f t="shared" si="12"/>
        <v>29377.019999999997</v>
      </c>
      <c r="Q88" s="91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>
        <f t="shared" si="14"/>
        <v>0</v>
      </c>
      <c r="AH88" s="34">
        <f t="shared" si="13"/>
        <v>29377.019999999997</v>
      </c>
      <c r="AI88" s="34">
        <f t="shared" si="16"/>
        <v>2937.7019999999998</v>
      </c>
      <c r="AJ88" s="34">
        <f t="shared" si="15"/>
        <v>32314.721999999998</v>
      </c>
    </row>
    <row r="89" spans="1:36" x14ac:dyDescent="0.25">
      <c r="A89" s="29">
        <f>A88+1</f>
        <v>78</v>
      </c>
      <c r="B89" s="30" t="s">
        <v>208</v>
      </c>
      <c r="C89" s="30" t="s">
        <v>209</v>
      </c>
      <c r="D89" s="30"/>
      <c r="E89" s="29" t="s">
        <v>56</v>
      </c>
      <c r="F89" s="31" t="s">
        <v>274</v>
      </c>
      <c r="G89" s="29"/>
      <c r="H89" s="35"/>
      <c r="I89" s="32" t="s">
        <v>71</v>
      </c>
      <c r="J89" s="33" t="s">
        <v>71</v>
      </c>
      <c r="K89" s="33"/>
      <c r="L89" s="33">
        <v>2.81</v>
      </c>
      <c r="M89" s="29">
        <v>0.5</v>
      </c>
      <c r="N89" s="29">
        <v>17697</v>
      </c>
      <c r="O89" s="34">
        <f t="shared" si="12"/>
        <v>49728.57</v>
      </c>
      <c r="P89" s="34">
        <f t="shared" si="12"/>
        <v>24864.285</v>
      </c>
      <c r="Q89" s="91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>
        <f t="shared" si="14"/>
        <v>0</v>
      </c>
      <c r="AH89" s="34">
        <f t="shared" si="13"/>
        <v>24864.285</v>
      </c>
      <c r="AI89" s="34">
        <f t="shared" si="16"/>
        <v>2486.4285</v>
      </c>
      <c r="AJ89" s="34">
        <f t="shared" si="15"/>
        <v>27350.713499999998</v>
      </c>
    </row>
    <row r="90" spans="1:36" x14ac:dyDescent="0.25">
      <c r="A90" s="29">
        <f t="shared" si="11"/>
        <v>79</v>
      </c>
      <c r="B90" s="30" t="s">
        <v>210</v>
      </c>
      <c r="C90" s="30" t="s">
        <v>211</v>
      </c>
      <c r="D90" s="37"/>
      <c r="E90" s="29" t="s">
        <v>56</v>
      </c>
      <c r="F90" s="39" t="s">
        <v>275</v>
      </c>
      <c r="G90" s="29"/>
      <c r="H90" s="35"/>
      <c r="I90" s="32" t="s">
        <v>57</v>
      </c>
      <c r="J90" s="33" t="s">
        <v>57</v>
      </c>
      <c r="K90" s="33"/>
      <c r="L90" s="33">
        <v>2.89</v>
      </c>
      <c r="M90" s="29">
        <v>1</v>
      </c>
      <c r="N90" s="29">
        <v>17697</v>
      </c>
      <c r="O90" s="34">
        <f t="shared" si="12"/>
        <v>51144.33</v>
      </c>
      <c r="P90" s="34">
        <f t="shared" si="12"/>
        <v>51144.33</v>
      </c>
      <c r="Q90" s="91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>
        <f t="shared" si="14"/>
        <v>0</v>
      </c>
      <c r="AH90" s="34">
        <f t="shared" si="13"/>
        <v>51144.33</v>
      </c>
      <c r="AI90" s="34">
        <f t="shared" si="16"/>
        <v>5114.4330000000009</v>
      </c>
      <c r="AJ90" s="34">
        <f t="shared" si="15"/>
        <v>56258.763000000006</v>
      </c>
    </row>
    <row r="91" spans="1:36" x14ac:dyDescent="0.25">
      <c r="A91" s="29">
        <f t="shared" si="11"/>
        <v>80</v>
      </c>
      <c r="B91" s="30" t="s">
        <v>66</v>
      </c>
      <c r="C91" s="30" t="s">
        <v>103</v>
      </c>
      <c r="D91" s="30"/>
      <c r="E91" s="29" t="s">
        <v>39</v>
      </c>
      <c r="F91" s="31" t="s">
        <v>68</v>
      </c>
      <c r="G91" s="29"/>
      <c r="H91" s="29">
        <v>10</v>
      </c>
      <c r="I91" s="32"/>
      <c r="J91" s="33"/>
      <c r="K91" s="33" t="s">
        <v>81</v>
      </c>
      <c r="L91" s="33">
        <v>4.0999999999999996</v>
      </c>
      <c r="M91" s="29">
        <v>0.5</v>
      </c>
      <c r="N91" s="29">
        <v>17697</v>
      </c>
      <c r="O91" s="34">
        <f t="shared" si="12"/>
        <v>72557.7</v>
      </c>
      <c r="P91" s="34">
        <f t="shared" si="12"/>
        <v>36278.85</v>
      </c>
      <c r="Q91" s="91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>
        <f t="shared" si="14"/>
        <v>0</v>
      </c>
      <c r="AH91" s="34">
        <f t="shared" si="13"/>
        <v>36278.85</v>
      </c>
      <c r="AI91" s="34">
        <f t="shared" si="16"/>
        <v>3627.8850000000002</v>
      </c>
      <c r="AJ91" s="34">
        <f t="shared" si="15"/>
        <v>39906.735000000001</v>
      </c>
    </row>
    <row r="92" spans="1:36" ht="30" x14ac:dyDescent="0.25">
      <c r="A92" s="29">
        <f t="shared" si="11"/>
        <v>81</v>
      </c>
      <c r="B92" s="30" t="s">
        <v>212</v>
      </c>
      <c r="C92" s="30" t="s">
        <v>213</v>
      </c>
      <c r="D92" s="37" t="s">
        <v>214</v>
      </c>
      <c r="E92" s="29" t="s">
        <v>39</v>
      </c>
      <c r="F92" s="31" t="s">
        <v>276</v>
      </c>
      <c r="G92" s="29"/>
      <c r="H92" s="29">
        <v>8</v>
      </c>
      <c r="I92" s="32"/>
      <c r="J92" s="33"/>
      <c r="K92" s="33" t="s">
        <v>97</v>
      </c>
      <c r="L92" s="33">
        <v>4.9800000000000004</v>
      </c>
      <c r="M92" s="29">
        <v>1</v>
      </c>
      <c r="N92" s="29">
        <v>17697</v>
      </c>
      <c r="O92" s="34">
        <f t="shared" si="12"/>
        <v>88131.060000000012</v>
      </c>
      <c r="P92" s="34">
        <f t="shared" si="12"/>
        <v>88131.060000000012</v>
      </c>
      <c r="Q92" s="91"/>
      <c r="R92" s="29"/>
      <c r="S92" s="29"/>
      <c r="T92" s="29"/>
      <c r="U92" s="29"/>
      <c r="V92" s="29"/>
      <c r="W92" s="29"/>
      <c r="X92" s="29">
        <v>1</v>
      </c>
      <c r="Y92" s="29">
        <v>30</v>
      </c>
      <c r="Z92" s="29">
        <v>5309</v>
      </c>
      <c r="AA92" s="29"/>
      <c r="AB92" s="29"/>
      <c r="AC92" s="29"/>
      <c r="AD92" s="29"/>
      <c r="AE92" s="29"/>
      <c r="AF92" s="29"/>
      <c r="AG92" s="29">
        <f t="shared" si="14"/>
        <v>5309</v>
      </c>
      <c r="AH92" s="34">
        <f t="shared" si="13"/>
        <v>93440.060000000012</v>
      </c>
      <c r="AI92" s="34">
        <f t="shared" si="16"/>
        <v>8813.1060000000016</v>
      </c>
      <c r="AJ92" s="34">
        <f t="shared" si="15"/>
        <v>102253.16600000001</v>
      </c>
    </row>
    <row r="93" spans="1:36" ht="60" x14ac:dyDescent="0.25">
      <c r="A93" s="29">
        <v>82</v>
      </c>
      <c r="B93" s="30" t="s">
        <v>215</v>
      </c>
      <c r="C93" s="30" t="s">
        <v>216</v>
      </c>
      <c r="D93" s="37" t="s">
        <v>217</v>
      </c>
      <c r="E93" s="29" t="s">
        <v>39</v>
      </c>
      <c r="F93" s="31" t="s">
        <v>277</v>
      </c>
      <c r="G93" s="29"/>
      <c r="H93" s="29">
        <v>5</v>
      </c>
      <c r="I93" s="32"/>
      <c r="J93" s="33"/>
      <c r="K93" s="33" t="s">
        <v>47</v>
      </c>
      <c r="L93" s="33">
        <v>6.42</v>
      </c>
      <c r="M93" s="29">
        <v>1</v>
      </c>
      <c r="N93" s="29">
        <v>17697</v>
      </c>
      <c r="O93" s="34">
        <f t="shared" si="12"/>
        <v>113614.74</v>
      </c>
      <c r="P93" s="34">
        <f t="shared" si="12"/>
        <v>113614.74</v>
      </c>
      <c r="Q93" s="91">
        <v>1.25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>
        <f t="shared" si="14"/>
        <v>0</v>
      </c>
      <c r="AH93" s="34">
        <f>P93*1.25+AG93</f>
        <v>142018.42500000002</v>
      </c>
      <c r="AI93" s="34">
        <f>AH93*10%</f>
        <v>14201.842500000002</v>
      </c>
      <c r="AJ93" s="34">
        <f t="shared" si="15"/>
        <v>156220.26750000002</v>
      </c>
    </row>
    <row r="94" spans="1:36" ht="60" x14ac:dyDescent="0.25">
      <c r="A94" s="29">
        <f t="shared" si="11"/>
        <v>83</v>
      </c>
      <c r="B94" s="30" t="s">
        <v>218</v>
      </c>
      <c r="C94" s="30" t="s">
        <v>219</v>
      </c>
      <c r="D94" s="37" t="s">
        <v>220</v>
      </c>
      <c r="E94" s="29" t="s">
        <v>39</v>
      </c>
      <c r="F94" s="31" t="s">
        <v>268</v>
      </c>
      <c r="G94" s="29"/>
      <c r="H94" s="29">
        <v>13</v>
      </c>
      <c r="I94" s="32"/>
      <c r="J94" s="33"/>
      <c r="K94" s="33" t="s">
        <v>79</v>
      </c>
      <c r="L94" s="33">
        <v>3.54</v>
      </c>
      <c r="M94" s="29">
        <v>1</v>
      </c>
      <c r="N94" s="29">
        <v>17697</v>
      </c>
      <c r="O94" s="34">
        <f t="shared" ref="O94:P97" si="17">L94*N94</f>
        <v>62647.38</v>
      </c>
      <c r="P94" s="34">
        <f t="shared" si="17"/>
        <v>62647.38</v>
      </c>
      <c r="Q94" s="91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>
        <f t="shared" si="14"/>
        <v>0</v>
      </c>
      <c r="AH94" s="34">
        <f>P94+AG94</f>
        <v>62647.38</v>
      </c>
      <c r="AI94" s="34">
        <f t="shared" si="16"/>
        <v>6264.7380000000003</v>
      </c>
      <c r="AJ94" s="34">
        <f t="shared" si="15"/>
        <v>68912.118000000002</v>
      </c>
    </row>
    <row r="95" spans="1:36" ht="45" x14ac:dyDescent="0.25">
      <c r="A95" s="29">
        <f t="shared" si="11"/>
        <v>84</v>
      </c>
      <c r="B95" s="30" t="s">
        <v>221</v>
      </c>
      <c r="C95" s="30" t="s">
        <v>222</v>
      </c>
      <c r="D95" s="37" t="s">
        <v>223</v>
      </c>
      <c r="E95" s="29" t="s">
        <v>56</v>
      </c>
      <c r="F95" s="31" t="s">
        <v>276</v>
      </c>
      <c r="G95" s="29"/>
      <c r="H95" s="35"/>
      <c r="I95" s="32"/>
      <c r="J95" s="33"/>
      <c r="K95" s="33" t="s">
        <v>79</v>
      </c>
      <c r="L95" s="33">
        <v>3.57</v>
      </c>
      <c r="M95" s="29">
        <v>0.5</v>
      </c>
      <c r="N95" s="29">
        <v>17697</v>
      </c>
      <c r="O95" s="34">
        <f t="shared" si="17"/>
        <v>63178.289999999994</v>
      </c>
      <c r="P95" s="34">
        <f t="shared" si="17"/>
        <v>31589.144999999997</v>
      </c>
      <c r="Q95" s="91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>
        <f t="shared" si="14"/>
        <v>0</v>
      </c>
      <c r="AH95" s="34">
        <f>P95+AG95</f>
        <v>31589.144999999997</v>
      </c>
      <c r="AI95" s="34"/>
      <c r="AJ95" s="34">
        <f t="shared" si="15"/>
        <v>31589.144999999997</v>
      </c>
    </row>
    <row r="96" spans="1:36" ht="45" x14ac:dyDescent="0.25">
      <c r="A96" s="29">
        <f t="shared" si="11"/>
        <v>85</v>
      </c>
      <c r="B96" s="30" t="s">
        <v>221</v>
      </c>
      <c r="C96" s="30" t="s">
        <v>224</v>
      </c>
      <c r="D96" s="37" t="s">
        <v>223</v>
      </c>
      <c r="E96" s="55" t="s">
        <v>39</v>
      </c>
      <c r="F96" s="31" t="s">
        <v>276</v>
      </c>
      <c r="G96" s="56"/>
      <c r="H96" s="29">
        <v>13</v>
      </c>
      <c r="I96" s="32"/>
      <c r="J96" s="33"/>
      <c r="K96" s="33" t="s">
        <v>79</v>
      </c>
      <c r="L96" s="33">
        <v>3.57</v>
      </c>
      <c r="M96" s="29">
        <v>1</v>
      </c>
      <c r="N96" s="29">
        <v>17697</v>
      </c>
      <c r="O96" s="34">
        <f t="shared" si="17"/>
        <v>63178.289999999994</v>
      </c>
      <c r="P96" s="34">
        <f t="shared" si="17"/>
        <v>63178.289999999994</v>
      </c>
      <c r="Q96" s="91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>
        <f t="shared" si="14"/>
        <v>0</v>
      </c>
      <c r="AH96" s="34">
        <f>P96+AG96</f>
        <v>63178.289999999994</v>
      </c>
      <c r="AI96" s="34">
        <f>P96*10%</f>
        <v>6317.8289999999997</v>
      </c>
      <c r="AJ96" s="34">
        <f t="shared" si="15"/>
        <v>69496.118999999992</v>
      </c>
    </row>
    <row r="97" spans="1:36" ht="24" x14ac:dyDescent="0.25">
      <c r="A97" s="29">
        <v>86</v>
      </c>
      <c r="B97" s="30" t="s">
        <v>286</v>
      </c>
      <c r="C97" s="30" t="s">
        <v>289</v>
      </c>
      <c r="D97" s="37" t="s">
        <v>287</v>
      </c>
      <c r="E97" s="55" t="s">
        <v>39</v>
      </c>
      <c r="F97" s="31" t="s">
        <v>290</v>
      </c>
      <c r="G97" s="56"/>
      <c r="H97" s="29"/>
      <c r="I97" s="32"/>
      <c r="J97" s="33"/>
      <c r="K97" s="33" t="s">
        <v>207</v>
      </c>
      <c r="L97" s="33">
        <v>3.58</v>
      </c>
      <c r="M97" s="29">
        <v>1</v>
      </c>
      <c r="N97" s="29">
        <v>17697</v>
      </c>
      <c r="O97" s="34">
        <f t="shared" si="17"/>
        <v>63355.26</v>
      </c>
      <c r="P97" s="34">
        <f t="shared" si="17"/>
        <v>63355.26</v>
      </c>
      <c r="Q97" s="91">
        <v>1.25</v>
      </c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>
        <f t="shared" si="14"/>
        <v>0</v>
      </c>
      <c r="AH97" s="34">
        <f>P97*1.25+AG97</f>
        <v>79194.074999999997</v>
      </c>
      <c r="AI97" s="34">
        <f>AH97*10%</f>
        <v>7919.4075000000003</v>
      </c>
      <c r="AJ97" s="34">
        <f t="shared" si="15"/>
        <v>87113.482499999998</v>
      </c>
    </row>
    <row r="98" spans="1:36" x14ac:dyDescent="0.25">
      <c r="A98" s="57"/>
      <c r="B98" s="58" t="s">
        <v>225</v>
      </c>
      <c r="C98" s="58"/>
      <c r="D98" s="30"/>
      <c r="E98" s="83"/>
      <c r="F98" s="31"/>
      <c r="G98" s="84"/>
      <c r="H98" s="81"/>
      <c r="I98" s="82"/>
      <c r="J98" s="85"/>
      <c r="K98" s="85"/>
      <c r="L98" s="85"/>
      <c r="M98" s="63">
        <v>70.5</v>
      </c>
      <c r="N98" s="63"/>
      <c r="O98" s="63"/>
      <c r="P98" s="64">
        <f>SUM(P12:P97)</f>
        <v>4452388.2300000014</v>
      </c>
      <c r="Q98" s="64"/>
      <c r="R98" s="64"/>
      <c r="S98" s="64"/>
      <c r="T98" s="64"/>
      <c r="U98" s="64"/>
      <c r="V98" s="64"/>
      <c r="W98" s="64">
        <f>SUM(W12:W97)</f>
        <v>12387.9</v>
      </c>
      <c r="X98" s="64"/>
      <c r="Y98" s="64"/>
      <c r="Z98" s="64">
        <f>SUM(Z12:Z97)</f>
        <v>10619</v>
      </c>
      <c r="AA98" s="64"/>
      <c r="AB98" s="64"/>
      <c r="AC98" s="64">
        <f>SUM(AC12:AC97)</f>
        <v>57516.3</v>
      </c>
      <c r="AD98" s="64"/>
      <c r="AE98" s="64"/>
      <c r="AF98" s="64">
        <f>SUM(AF13:AF97)</f>
        <v>114056</v>
      </c>
      <c r="AG98" s="64">
        <f>SUM(AG12:AG97)</f>
        <v>194579.20000000001</v>
      </c>
      <c r="AH98" s="64">
        <f>SUM(AH12:AH97)</f>
        <v>4865923.5624999991</v>
      </c>
      <c r="AI98" s="64">
        <f>SUM(AI12:AI97)</f>
        <v>444216.82125000015</v>
      </c>
      <c r="AJ98" s="64">
        <f>SUM(AJ12:AJ97)</f>
        <v>5310140.38375</v>
      </c>
    </row>
    <row r="99" spans="1:36" x14ac:dyDescent="0.25">
      <c r="A99" s="1"/>
      <c r="B99" s="2"/>
      <c r="C99" s="2"/>
      <c r="D99" s="2"/>
      <c r="E99" s="7"/>
      <c r="F99" s="65"/>
      <c r="G99" s="7"/>
      <c r="H99" s="7"/>
      <c r="I99" s="66"/>
      <c r="J99" s="67"/>
      <c r="K99" s="67"/>
      <c r="L99" s="67"/>
      <c r="M99" s="7"/>
      <c r="N99" s="7"/>
      <c r="O99" s="6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"/>
      <c r="AH99" s="1"/>
      <c r="AI99" s="1"/>
      <c r="AJ99" s="1"/>
    </row>
    <row r="100" spans="1:36" x14ac:dyDescent="0.25">
      <c r="A100" s="1"/>
      <c r="B100" s="2"/>
      <c r="C100" s="2"/>
      <c r="D100" s="2"/>
      <c r="E100" s="7"/>
      <c r="F100" s="65"/>
      <c r="G100" s="7"/>
      <c r="H100" s="7"/>
      <c r="I100" s="66"/>
      <c r="J100" s="67"/>
      <c r="K100" s="67"/>
      <c r="L100" s="6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"/>
      <c r="AH100" s="69"/>
      <c r="AI100" s="1"/>
      <c r="AJ100" s="1"/>
    </row>
    <row r="101" spans="1:36" x14ac:dyDescent="0.25">
      <c r="A101" s="1"/>
      <c r="B101" s="3" t="s">
        <v>226</v>
      </c>
      <c r="C101" s="70"/>
      <c r="D101" s="2"/>
      <c r="E101" s="9" t="s">
        <v>171</v>
      </c>
      <c r="F101" s="9"/>
      <c r="G101" s="9"/>
      <c r="H101" s="9"/>
      <c r="I101" s="10"/>
      <c r="J101" s="11"/>
      <c r="K101" s="11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"/>
      <c r="AH101" s="1"/>
      <c r="AI101" s="1"/>
      <c r="AJ101" s="1"/>
    </row>
    <row r="102" spans="1:36" x14ac:dyDescent="0.25">
      <c r="A102" s="1"/>
      <c r="B102" s="3" t="s">
        <v>227</v>
      </c>
      <c r="C102" s="71"/>
      <c r="D102" s="2"/>
      <c r="E102" s="9" t="s">
        <v>288</v>
      </c>
      <c r="F102" s="9"/>
      <c r="G102" s="9"/>
      <c r="H102" s="9"/>
      <c r="I102" s="10"/>
      <c r="J102" s="11"/>
      <c r="K102" s="11"/>
      <c r="L102" s="1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"/>
      <c r="AH102" s="1"/>
      <c r="AI102" s="1"/>
      <c r="AJ102" s="1"/>
    </row>
    <row r="103" spans="1:36" x14ac:dyDescent="0.25">
      <c r="A103" s="1"/>
      <c r="B103" s="3" t="s">
        <v>228</v>
      </c>
      <c r="C103" s="71"/>
      <c r="D103" s="2"/>
      <c r="E103" s="9" t="s">
        <v>229</v>
      </c>
      <c r="F103" s="9"/>
      <c r="G103" s="9"/>
      <c r="H103" s="9"/>
      <c r="I103" s="10"/>
      <c r="J103" s="11"/>
      <c r="K103" s="11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"/>
      <c r="AH103" s="1"/>
      <c r="AI103" s="1"/>
      <c r="AJ103" s="1"/>
    </row>
    <row r="104" spans="1:36" x14ac:dyDescent="0.25">
      <c r="A104" s="1"/>
      <c r="B104" s="2"/>
      <c r="C104" s="2"/>
      <c r="D104" s="2"/>
      <c r="E104" s="7"/>
      <c r="F104" s="7"/>
      <c r="G104" s="7"/>
      <c r="H104" s="7"/>
      <c r="I104" s="66"/>
      <c r="J104" s="67"/>
      <c r="K104" s="67"/>
      <c r="L104" s="6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"/>
      <c r="AH104" s="1"/>
      <c r="AI104" s="1"/>
      <c r="AJ104" s="1"/>
    </row>
  </sheetData>
  <mergeCells count="27">
    <mergeCell ref="AJ9:AJ10"/>
    <mergeCell ref="X9:Z9"/>
    <mergeCell ref="AA9:AC9"/>
    <mergeCell ref="AG9:AG10"/>
    <mergeCell ref="AH9:AH10"/>
    <mergeCell ref="AI9:AI10"/>
    <mergeCell ref="O9:O10"/>
    <mergeCell ref="P9:P10"/>
    <mergeCell ref="R9:T9"/>
    <mergeCell ref="U9:W9"/>
    <mergeCell ref="Q9:Q10"/>
    <mergeCell ref="A2:AJ2"/>
    <mergeCell ref="B3:AG3"/>
    <mergeCell ref="B8:AJ8"/>
    <mergeCell ref="A9:A10"/>
    <mergeCell ref="B9:B10"/>
    <mergeCell ref="C9:C10"/>
    <mergeCell ref="E9:E10"/>
    <mergeCell ref="F9:F10"/>
    <mergeCell ref="G9:G10"/>
    <mergeCell ref="H9:H10"/>
    <mergeCell ref="AD9:AF9"/>
    <mergeCell ref="I9:I10"/>
    <mergeCell ref="J9:J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L104"/>
  <sheetViews>
    <sheetView topLeftCell="A88" zoomScaleNormal="100" workbookViewId="0">
      <selection activeCell="B88" sqref="B1:B1048576"/>
    </sheetView>
  </sheetViews>
  <sheetFormatPr defaultRowHeight="15" x14ac:dyDescent="0.25"/>
  <cols>
    <col min="1" max="1" width="4.140625" customWidth="1"/>
    <col min="2" max="2" width="17.7109375" hidden="1" customWidth="1"/>
    <col min="3" max="3" width="14.5703125" customWidth="1"/>
    <col min="4" max="4" width="41.85546875" customWidth="1"/>
    <col min="5" max="5" width="7.85546875" customWidth="1"/>
    <col min="6" max="6" width="7.140625" customWidth="1"/>
    <col min="7" max="9" width="0" hidden="1" customWidth="1"/>
    <col min="10" max="11" width="6.5703125" customWidth="1"/>
    <col min="12" max="12" width="6" customWidth="1"/>
    <col min="13" max="13" width="11.42578125" customWidth="1"/>
    <col min="14" max="14" width="6.42578125" customWidth="1"/>
    <col min="15" max="15" width="9" customWidth="1"/>
    <col min="16" max="17" width="8.85546875" customWidth="1"/>
    <col min="18" max="18" width="4.140625" customWidth="1"/>
    <col min="19" max="19" width="4" customWidth="1"/>
    <col min="20" max="20" width="6.5703125" customWidth="1"/>
    <col min="21" max="21" width="3.7109375" customWidth="1"/>
    <col min="22" max="22" width="4.42578125" customWidth="1"/>
    <col min="23" max="23" width="6.140625" customWidth="1"/>
    <col min="24" max="24" width="4.140625" customWidth="1"/>
    <col min="25" max="25" width="3.140625" customWidth="1"/>
    <col min="26" max="26" width="8" customWidth="1"/>
    <col min="27" max="27" width="4.42578125" customWidth="1"/>
    <col min="28" max="28" width="3.140625" customWidth="1"/>
    <col min="29" max="29" width="6.140625" customWidth="1"/>
    <col min="30" max="31" width="4" customWidth="1"/>
    <col min="32" max="32" width="9" customWidth="1"/>
    <col min="33" max="33" width="9.140625" customWidth="1"/>
    <col min="34" max="34" width="8.140625" customWidth="1"/>
    <col min="35" max="35" width="7.5703125" customWidth="1"/>
    <col min="36" max="36" width="9.140625" customWidth="1"/>
  </cols>
  <sheetData>
    <row r="1" spans="1:38" x14ac:dyDescent="0.25">
      <c r="A1" s="1"/>
      <c r="B1" s="2"/>
      <c r="C1" s="3"/>
      <c r="D1" s="3"/>
      <c r="E1" s="4"/>
      <c r="F1" s="4"/>
      <c r="G1" s="4"/>
      <c r="H1" s="4"/>
      <c r="I1" s="5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</row>
    <row r="2" spans="1:38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</row>
    <row r="3" spans="1:38" x14ac:dyDescent="0.25">
      <c r="A3" s="1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80"/>
      <c r="AI3" s="80"/>
      <c r="AJ3" s="1"/>
    </row>
    <row r="4" spans="1:38" x14ac:dyDescent="0.25">
      <c r="A4" s="1"/>
      <c r="B4" s="3"/>
      <c r="C4" s="2"/>
      <c r="D4" s="2"/>
      <c r="E4" s="7"/>
      <c r="F4" s="9"/>
      <c r="G4" s="9"/>
      <c r="H4" s="9"/>
      <c r="I4" s="10"/>
      <c r="J4" s="11"/>
      <c r="K4" s="11"/>
      <c r="L4" s="11"/>
      <c r="M4" s="9"/>
      <c r="N4" s="9"/>
      <c r="O4" s="9"/>
      <c r="P4" s="9"/>
      <c r="Q4" s="9"/>
      <c r="R4" s="9"/>
      <c r="S4" s="9"/>
      <c r="T4" s="9"/>
      <c r="U4" s="9"/>
      <c r="V4" s="7"/>
      <c r="W4" s="7"/>
      <c r="X4" s="7"/>
      <c r="Y4" s="7"/>
      <c r="Z4" s="7"/>
      <c r="AA4" s="4" t="s">
        <v>3</v>
      </c>
      <c r="AB4" s="4"/>
      <c r="AC4" s="4"/>
      <c r="AD4" s="4"/>
      <c r="AE4" s="7"/>
      <c r="AF4" s="7"/>
      <c r="AG4" s="1"/>
      <c r="AH4" s="1"/>
      <c r="AI4" s="1"/>
      <c r="AJ4" s="1"/>
    </row>
    <row r="5" spans="1:38" x14ac:dyDescent="0.25">
      <c r="A5" s="1"/>
      <c r="B5" s="3"/>
      <c r="C5" s="3"/>
      <c r="D5" s="3"/>
      <c r="E5" s="9"/>
      <c r="F5" s="12"/>
      <c r="G5" s="12"/>
      <c r="H5" s="12"/>
      <c r="I5" s="13"/>
      <c r="J5" s="14"/>
      <c r="K5" s="14"/>
      <c r="L5" s="15"/>
      <c r="M5" s="12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6" t="s">
        <v>5</v>
      </c>
      <c r="AB5" s="16"/>
      <c r="AC5" s="16"/>
      <c r="AD5" s="16"/>
      <c r="AE5" s="16"/>
      <c r="AF5" s="16"/>
      <c r="AG5" s="1"/>
      <c r="AH5" s="1"/>
      <c r="AI5" s="1"/>
      <c r="AJ5" s="1"/>
    </row>
    <row r="6" spans="1:38" x14ac:dyDescent="0.25">
      <c r="A6" s="1"/>
      <c r="B6" s="3"/>
      <c r="C6" s="3"/>
      <c r="D6" s="3"/>
      <c r="E6" s="9"/>
      <c r="F6" s="3"/>
      <c r="G6" s="3"/>
      <c r="H6" s="3"/>
      <c r="I6" s="17"/>
      <c r="J6" s="18"/>
      <c r="K6" s="18"/>
      <c r="L6" s="1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8</v>
      </c>
      <c r="AB6" s="3"/>
      <c r="AC6" s="3"/>
      <c r="AD6" s="3"/>
      <c r="AE6" s="3"/>
      <c r="AF6" s="3"/>
      <c r="AG6" s="1"/>
      <c r="AH6" s="1"/>
      <c r="AI6" s="1"/>
      <c r="AJ6" s="1"/>
    </row>
    <row r="7" spans="1:38" x14ac:dyDescent="0.25">
      <c r="A7" s="80"/>
      <c r="B7" s="3"/>
      <c r="C7" s="3"/>
      <c r="D7" s="3"/>
      <c r="E7" s="3"/>
      <c r="F7" s="3"/>
      <c r="G7" s="3"/>
      <c r="H7" s="3"/>
      <c r="I7" s="17"/>
      <c r="J7" s="18"/>
      <c r="K7" s="18"/>
      <c r="L7" s="18"/>
      <c r="M7" s="3"/>
      <c r="N7" s="3"/>
      <c r="O7" s="3"/>
      <c r="P7" s="3"/>
      <c r="Q7" s="3"/>
      <c r="R7" s="3"/>
      <c r="S7" s="3"/>
      <c r="T7" s="3"/>
      <c r="U7" s="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"/>
      <c r="AH7" s="1"/>
      <c r="AI7" s="1"/>
      <c r="AJ7" s="1"/>
    </row>
    <row r="8" spans="1:38" x14ac:dyDescent="0.25">
      <c r="A8" s="1"/>
      <c r="B8" s="199" t="s">
        <v>278</v>
      </c>
      <c r="C8" s="199"/>
      <c r="D8" s="199"/>
      <c r="E8" s="199"/>
      <c r="F8" s="199"/>
      <c r="G8" s="199"/>
      <c r="H8" s="199"/>
      <c r="I8" s="200"/>
      <c r="J8" s="200"/>
      <c r="K8" s="200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</row>
    <row r="9" spans="1:38" ht="30" customHeight="1" x14ac:dyDescent="0.25">
      <c r="A9" s="201" t="s">
        <v>9</v>
      </c>
      <c r="B9" s="203" t="s">
        <v>10</v>
      </c>
      <c r="C9" s="203" t="s">
        <v>11</v>
      </c>
      <c r="D9" s="19" t="s">
        <v>12</v>
      </c>
      <c r="E9" s="204" t="s">
        <v>13</v>
      </c>
      <c r="F9" s="203" t="s">
        <v>14</v>
      </c>
      <c r="G9" s="204" t="s">
        <v>15</v>
      </c>
      <c r="H9" s="206" t="s">
        <v>16</v>
      </c>
      <c r="I9" s="207" t="s">
        <v>17</v>
      </c>
      <c r="J9" s="208" t="s">
        <v>17</v>
      </c>
      <c r="K9" s="77" t="s">
        <v>18</v>
      </c>
      <c r="L9" s="209" t="s">
        <v>19</v>
      </c>
      <c r="M9" s="206" t="s">
        <v>20</v>
      </c>
      <c r="N9" s="203" t="s">
        <v>21</v>
      </c>
      <c r="O9" s="203" t="s">
        <v>22</v>
      </c>
      <c r="P9" s="206" t="s">
        <v>23</v>
      </c>
      <c r="Q9" s="81" t="s">
        <v>291</v>
      </c>
      <c r="R9" s="206" t="s">
        <v>24</v>
      </c>
      <c r="S9" s="206"/>
      <c r="T9" s="206"/>
      <c r="U9" s="206" t="s">
        <v>25</v>
      </c>
      <c r="V9" s="206"/>
      <c r="W9" s="206"/>
      <c r="X9" s="211" t="s">
        <v>26</v>
      </c>
      <c r="Y9" s="212"/>
      <c r="Z9" s="213"/>
      <c r="AA9" s="206" t="s">
        <v>27</v>
      </c>
      <c r="AB9" s="206"/>
      <c r="AC9" s="206"/>
      <c r="AD9" s="206" t="s">
        <v>28</v>
      </c>
      <c r="AE9" s="206"/>
      <c r="AF9" s="206"/>
      <c r="AG9" s="204" t="s">
        <v>29</v>
      </c>
      <c r="AH9" s="206" t="s">
        <v>292</v>
      </c>
      <c r="AI9" s="206" t="s">
        <v>31</v>
      </c>
      <c r="AJ9" s="204" t="s">
        <v>32</v>
      </c>
      <c r="AK9" s="214" t="s">
        <v>293</v>
      </c>
      <c r="AL9" s="214" t="s">
        <v>294</v>
      </c>
    </row>
    <row r="10" spans="1:38" x14ac:dyDescent="0.25">
      <c r="A10" s="202"/>
      <c r="B10" s="203"/>
      <c r="C10" s="203"/>
      <c r="D10" s="21"/>
      <c r="E10" s="205"/>
      <c r="F10" s="203"/>
      <c r="G10" s="205"/>
      <c r="H10" s="206"/>
      <c r="I10" s="207"/>
      <c r="J10" s="208"/>
      <c r="K10" s="78"/>
      <c r="L10" s="210"/>
      <c r="M10" s="206"/>
      <c r="N10" s="203"/>
      <c r="O10" s="203"/>
      <c r="P10" s="206"/>
      <c r="Q10" s="81"/>
      <c r="R10" s="79" t="s">
        <v>33</v>
      </c>
      <c r="S10" s="79" t="s">
        <v>34</v>
      </c>
      <c r="T10" s="79" t="s">
        <v>35</v>
      </c>
      <c r="U10" s="79" t="s">
        <v>33</v>
      </c>
      <c r="V10" s="79" t="s">
        <v>34</v>
      </c>
      <c r="W10" s="79" t="s">
        <v>35</v>
      </c>
      <c r="X10" s="79" t="s">
        <v>33</v>
      </c>
      <c r="Y10" s="79" t="s">
        <v>34</v>
      </c>
      <c r="Z10" s="79" t="s">
        <v>35</v>
      </c>
      <c r="AA10" s="79" t="s">
        <v>33</v>
      </c>
      <c r="AB10" s="79" t="s">
        <v>34</v>
      </c>
      <c r="AC10" s="79" t="s">
        <v>35</v>
      </c>
      <c r="AD10" s="79" t="s">
        <v>33</v>
      </c>
      <c r="AE10" s="79" t="s">
        <v>34</v>
      </c>
      <c r="AF10" s="79" t="s">
        <v>35</v>
      </c>
      <c r="AG10" s="205"/>
      <c r="AH10" s="206"/>
      <c r="AI10" s="206"/>
      <c r="AJ10" s="205"/>
      <c r="AK10" s="215"/>
      <c r="AL10" s="215"/>
    </row>
    <row r="11" spans="1:38" x14ac:dyDescent="0.25">
      <c r="A11" s="24">
        <v>1</v>
      </c>
      <c r="B11" s="25">
        <v>2</v>
      </c>
      <c r="C11" s="25">
        <v>3</v>
      </c>
      <c r="D11" s="25">
        <v>4</v>
      </c>
      <c r="E11" s="24">
        <v>5</v>
      </c>
      <c r="F11" s="24">
        <v>6</v>
      </c>
      <c r="G11" s="24">
        <v>5</v>
      </c>
      <c r="H11" s="24">
        <v>6</v>
      </c>
      <c r="I11" s="26">
        <v>7</v>
      </c>
      <c r="J11" s="27">
        <v>7</v>
      </c>
      <c r="K11" s="27">
        <v>8</v>
      </c>
      <c r="L11" s="27">
        <v>9</v>
      </c>
      <c r="M11" s="24">
        <v>10</v>
      </c>
      <c r="N11" s="24">
        <v>11</v>
      </c>
      <c r="O11" s="24">
        <v>12</v>
      </c>
      <c r="P11" s="24">
        <v>13</v>
      </c>
      <c r="Q11" s="24">
        <v>14</v>
      </c>
      <c r="R11" s="24">
        <v>15</v>
      </c>
      <c r="S11" s="24">
        <v>16</v>
      </c>
      <c r="T11" s="24">
        <v>17</v>
      </c>
      <c r="U11" s="24">
        <v>18</v>
      </c>
      <c r="V11" s="24">
        <v>19</v>
      </c>
      <c r="W11" s="24">
        <v>20</v>
      </c>
      <c r="X11" s="24">
        <v>21</v>
      </c>
      <c r="Y11" s="24">
        <v>22</v>
      </c>
      <c r="Z11" s="24">
        <v>23</v>
      </c>
      <c r="AA11" s="24">
        <v>24</v>
      </c>
      <c r="AB11" s="24">
        <v>25</v>
      </c>
      <c r="AC11" s="24">
        <v>26</v>
      </c>
      <c r="AD11" s="24">
        <v>27</v>
      </c>
      <c r="AE11" s="24">
        <v>28</v>
      </c>
      <c r="AF11" s="90">
        <v>28</v>
      </c>
      <c r="AG11" s="90">
        <v>29</v>
      </c>
      <c r="AH11" s="24">
        <v>30</v>
      </c>
      <c r="AI11" s="24">
        <v>31</v>
      </c>
      <c r="AJ11" s="24">
        <v>32</v>
      </c>
      <c r="AK11" s="96">
        <v>33</v>
      </c>
      <c r="AL11" s="96">
        <v>34</v>
      </c>
    </row>
    <row r="12" spans="1:38" ht="60" x14ac:dyDescent="0.25">
      <c r="A12" s="29">
        <v>1</v>
      </c>
      <c r="B12" s="30" t="s">
        <v>36</v>
      </c>
      <c r="C12" s="30" t="s">
        <v>37</v>
      </c>
      <c r="D12" s="30" t="s">
        <v>38</v>
      </c>
      <c r="E12" s="29" t="s">
        <v>39</v>
      </c>
      <c r="F12" s="31" t="s">
        <v>230</v>
      </c>
      <c r="G12" s="29"/>
      <c r="H12" s="29">
        <v>14</v>
      </c>
      <c r="I12" s="32"/>
      <c r="J12" s="33"/>
      <c r="K12" s="33" t="s">
        <v>40</v>
      </c>
      <c r="L12" s="33">
        <v>3.12</v>
      </c>
      <c r="M12" s="29"/>
      <c r="N12" s="29">
        <v>17697</v>
      </c>
      <c r="O12" s="34">
        <f t="shared" ref="O12:P41" si="0">L12*N12</f>
        <v>55214.64</v>
      </c>
      <c r="P12" s="34">
        <f t="shared" si="0"/>
        <v>0</v>
      </c>
      <c r="Q12" s="91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>
        <f t="shared" ref="AG12:AG77" si="1">W12+Z12+AC12+AF12</f>
        <v>0</v>
      </c>
      <c r="AH12" s="34">
        <f t="shared" ref="AH12:AH13" si="2">P12+AG12</f>
        <v>0</v>
      </c>
      <c r="AI12" s="34">
        <f>P12*10%</f>
        <v>0</v>
      </c>
      <c r="AJ12" s="34">
        <v>30368.052</v>
      </c>
      <c r="AK12" s="94">
        <v>30368.052</v>
      </c>
      <c r="AL12" s="94">
        <f>AJ12-AK12</f>
        <v>0</v>
      </c>
    </row>
    <row r="13" spans="1:38" ht="36" x14ac:dyDescent="0.25">
      <c r="A13" s="29">
        <f>A12+1</f>
        <v>2</v>
      </c>
      <c r="B13" s="30" t="s">
        <v>41</v>
      </c>
      <c r="C13" s="30" t="s">
        <v>42</v>
      </c>
      <c r="D13" s="30" t="s">
        <v>43</v>
      </c>
      <c r="E13" s="29" t="s">
        <v>39</v>
      </c>
      <c r="F13" s="31" t="s">
        <v>231</v>
      </c>
      <c r="G13" s="29"/>
      <c r="H13" s="29">
        <v>14</v>
      </c>
      <c r="I13" s="32"/>
      <c r="J13" s="33"/>
      <c r="K13" s="33" t="s">
        <v>40</v>
      </c>
      <c r="L13" s="33">
        <v>3.29</v>
      </c>
      <c r="M13" s="29"/>
      <c r="N13" s="29">
        <v>17697</v>
      </c>
      <c r="O13" s="34">
        <f t="shared" si="0"/>
        <v>58223.13</v>
      </c>
      <c r="P13" s="34">
        <f t="shared" si="0"/>
        <v>0</v>
      </c>
      <c r="Q13" s="9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>
        <f t="shared" si="1"/>
        <v>0</v>
      </c>
      <c r="AH13" s="34">
        <f t="shared" si="2"/>
        <v>0</v>
      </c>
      <c r="AI13" s="34">
        <f>P13*10%</f>
        <v>0</v>
      </c>
      <c r="AJ13" s="34">
        <v>93156.442999999999</v>
      </c>
      <c r="AK13" s="94">
        <v>93156.442999999999</v>
      </c>
      <c r="AL13" s="94">
        <f t="shared" ref="AL13:AL76" si="3">AJ13-AK13</f>
        <v>0</v>
      </c>
    </row>
    <row r="14" spans="1:38" ht="36" x14ac:dyDescent="0.25">
      <c r="A14" s="29">
        <f t="shared" ref="A14:A76" si="4">A13+1</f>
        <v>3</v>
      </c>
      <c r="B14" s="30" t="s">
        <v>44</v>
      </c>
      <c r="C14" s="30" t="s">
        <v>45</v>
      </c>
      <c r="D14" s="30" t="s">
        <v>46</v>
      </c>
      <c r="E14" s="29" t="s">
        <v>39</v>
      </c>
      <c r="F14" s="31" t="s">
        <v>232</v>
      </c>
      <c r="G14" s="29"/>
      <c r="H14" s="29">
        <v>5</v>
      </c>
      <c r="I14" s="32"/>
      <c r="J14" s="33"/>
      <c r="K14" s="33" t="s">
        <v>47</v>
      </c>
      <c r="L14" s="33">
        <v>6.42</v>
      </c>
      <c r="M14" s="29">
        <v>1</v>
      </c>
      <c r="N14" s="29">
        <v>17697</v>
      </c>
      <c r="O14" s="34">
        <f t="shared" si="0"/>
        <v>113614.74</v>
      </c>
      <c r="P14" s="34">
        <f t="shared" si="0"/>
        <v>113614.74</v>
      </c>
      <c r="Q14" s="91">
        <v>1.25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>
        <f t="shared" si="1"/>
        <v>0</v>
      </c>
      <c r="AH14" s="34">
        <f>P14*Q14</f>
        <v>142018.42500000002</v>
      </c>
      <c r="AI14" s="34">
        <f>AH14*10%</f>
        <v>14201.842500000002</v>
      </c>
      <c r="AJ14" s="34">
        <v>156220.26749999999</v>
      </c>
      <c r="AK14" s="94">
        <v>124976.21400000001</v>
      </c>
      <c r="AL14" s="94">
        <f>AJ14-AK14</f>
        <v>31244.05349999998</v>
      </c>
    </row>
    <row r="15" spans="1:38" ht="24" x14ac:dyDescent="0.25">
      <c r="A15" s="29">
        <f t="shared" si="4"/>
        <v>4</v>
      </c>
      <c r="B15" s="30" t="s">
        <v>48</v>
      </c>
      <c r="C15" s="30" t="s">
        <v>49</v>
      </c>
      <c r="D15" s="30" t="s">
        <v>50</v>
      </c>
      <c r="E15" s="29" t="s">
        <v>39</v>
      </c>
      <c r="F15" s="31" t="s">
        <v>233</v>
      </c>
      <c r="G15" s="29" t="s">
        <v>51</v>
      </c>
      <c r="H15" s="29">
        <v>9</v>
      </c>
      <c r="I15" s="32"/>
      <c r="J15" s="33"/>
      <c r="K15" s="33" t="s">
        <v>52</v>
      </c>
      <c r="L15" s="33">
        <v>5.99</v>
      </c>
      <c r="M15" s="29"/>
      <c r="N15" s="29">
        <v>17697</v>
      </c>
      <c r="O15" s="34">
        <f t="shared" si="0"/>
        <v>106005.03</v>
      </c>
      <c r="P15" s="34">
        <f t="shared" si="0"/>
        <v>0</v>
      </c>
      <c r="Q15" s="91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>
        <f t="shared" si="1"/>
        <v>0</v>
      </c>
      <c r="AH15" s="34">
        <f t="shared" ref="AH15:AH78" si="5">P15*Q15</f>
        <v>0</v>
      </c>
      <c r="AI15" s="34">
        <f t="shared" ref="AI15:AI78" si="6">AH15*10%</f>
        <v>0</v>
      </c>
      <c r="AJ15" s="34">
        <v>58302.766499999998</v>
      </c>
      <c r="AK15" s="94">
        <v>58302.766499999998</v>
      </c>
      <c r="AL15" s="94">
        <f t="shared" si="3"/>
        <v>0</v>
      </c>
    </row>
    <row r="16" spans="1:38" ht="36" x14ac:dyDescent="0.25">
      <c r="A16" s="29">
        <f t="shared" si="4"/>
        <v>5</v>
      </c>
      <c r="B16" s="30" t="s">
        <v>53</v>
      </c>
      <c r="C16" s="30" t="s">
        <v>54</v>
      </c>
      <c r="D16" s="30" t="s">
        <v>55</v>
      </c>
      <c r="E16" s="29" t="s">
        <v>56</v>
      </c>
      <c r="F16" s="31" t="s">
        <v>234</v>
      </c>
      <c r="G16" s="29"/>
      <c r="H16" s="35"/>
      <c r="I16" s="32" t="s">
        <v>57</v>
      </c>
      <c r="J16" s="33" t="s">
        <v>57</v>
      </c>
      <c r="K16" s="33"/>
      <c r="L16" s="33">
        <v>2.89</v>
      </c>
      <c r="M16" s="29"/>
      <c r="N16" s="29">
        <v>17697</v>
      </c>
      <c r="O16" s="34">
        <f t="shared" si="0"/>
        <v>51144.33</v>
      </c>
      <c r="P16" s="34">
        <f t="shared" si="0"/>
        <v>0</v>
      </c>
      <c r="Q16" s="91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f t="shared" si="1"/>
        <v>0</v>
      </c>
      <c r="AH16" s="34">
        <f t="shared" si="5"/>
        <v>0</v>
      </c>
      <c r="AI16" s="34">
        <f t="shared" si="6"/>
        <v>0</v>
      </c>
      <c r="AJ16" s="34">
        <v>25572.165000000001</v>
      </c>
      <c r="AK16" s="94">
        <v>25572.165000000001</v>
      </c>
      <c r="AL16" s="94">
        <f t="shared" si="3"/>
        <v>0</v>
      </c>
    </row>
    <row r="17" spans="1:38" ht="36" x14ac:dyDescent="0.25">
      <c r="A17" s="29">
        <f t="shared" si="4"/>
        <v>6</v>
      </c>
      <c r="B17" s="36" t="s">
        <v>53</v>
      </c>
      <c r="C17" s="30" t="s">
        <v>58</v>
      </c>
      <c r="D17" s="30" t="s">
        <v>55</v>
      </c>
      <c r="E17" s="29" t="s">
        <v>56</v>
      </c>
      <c r="F17" s="31" t="s">
        <v>234</v>
      </c>
      <c r="G17" s="29"/>
      <c r="H17" s="29">
        <v>14</v>
      </c>
      <c r="I17" s="32"/>
      <c r="J17" s="33"/>
      <c r="K17" s="33" t="s">
        <v>40</v>
      </c>
      <c r="L17" s="33">
        <v>3.16</v>
      </c>
      <c r="M17" s="29"/>
      <c r="N17" s="29">
        <v>17697</v>
      </c>
      <c r="O17" s="34">
        <f t="shared" si="0"/>
        <v>55922.520000000004</v>
      </c>
      <c r="P17" s="34">
        <f t="shared" si="0"/>
        <v>0</v>
      </c>
      <c r="Q17" s="9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>
        <f t="shared" si="1"/>
        <v>0</v>
      </c>
      <c r="AH17" s="34">
        <f t="shared" si="5"/>
        <v>0</v>
      </c>
      <c r="AI17" s="34">
        <f t="shared" si="6"/>
        <v>0</v>
      </c>
      <c r="AJ17" s="34">
        <v>61514.772000000004</v>
      </c>
      <c r="AK17" s="94">
        <v>61514.772000000004</v>
      </c>
      <c r="AL17" s="94">
        <f t="shared" si="3"/>
        <v>0</v>
      </c>
    </row>
    <row r="18" spans="1:38" ht="24" x14ac:dyDescent="0.25">
      <c r="A18" s="29">
        <v>7</v>
      </c>
      <c r="B18" s="30" t="s">
        <v>59</v>
      </c>
      <c r="C18" s="30" t="s">
        <v>60</v>
      </c>
      <c r="D18" s="30" t="s">
        <v>61</v>
      </c>
      <c r="E18" s="29" t="s">
        <v>56</v>
      </c>
      <c r="F18" s="31" t="s">
        <v>235</v>
      </c>
      <c r="G18" s="29" t="s">
        <v>62</v>
      </c>
      <c r="H18" s="29">
        <v>11</v>
      </c>
      <c r="I18" s="32"/>
      <c r="J18" s="33"/>
      <c r="K18" s="33" t="s">
        <v>63</v>
      </c>
      <c r="L18" s="33">
        <v>4.1900000000000004</v>
      </c>
      <c r="M18" s="29"/>
      <c r="N18" s="29">
        <v>17697</v>
      </c>
      <c r="O18" s="34">
        <f t="shared" si="0"/>
        <v>74150.430000000008</v>
      </c>
      <c r="P18" s="34">
        <f t="shared" si="0"/>
        <v>0</v>
      </c>
      <c r="Q18" s="9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>
        <f t="shared" si="1"/>
        <v>0</v>
      </c>
      <c r="AH18" s="34">
        <f t="shared" si="5"/>
        <v>0</v>
      </c>
      <c r="AI18" s="34">
        <f t="shared" si="6"/>
        <v>0</v>
      </c>
      <c r="AJ18" s="34">
        <v>81565.473000000013</v>
      </c>
      <c r="AK18" s="94">
        <v>81565.473000000013</v>
      </c>
      <c r="AL18" s="94">
        <f t="shared" si="3"/>
        <v>0</v>
      </c>
    </row>
    <row r="19" spans="1:38" ht="60" x14ac:dyDescent="0.25">
      <c r="A19" s="29">
        <v>8</v>
      </c>
      <c r="B19" s="30" t="s">
        <v>64</v>
      </c>
      <c r="C19" s="30" t="s">
        <v>42</v>
      </c>
      <c r="D19" s="37" t="s">
        <v>65</v>
      </c>
      <c r="E19" s="29" t="s">
        <v>56</v>
      </c>
      <c r="F19" s="31" t="s">
        <v>236</v>
      </c>
      <c r="G19" s="29"/>
      <c r="H19" s="29">
        <v>14</v>
      </c>
      <c r="I19" s="32"/>
      <c r="J19" s="33"/>
      <c r="K19" s="33" t="s">
        <v>40</v>
      </c>
      <c r="L19" s="33">
        <v>3.12</v>
      </c>
      <c r="M19" s="29"/>
      <c r="N19" s="29">
        <v>17697</v>
      </c>
      <c r="O19" s="34">
        <f>L19*N19</f>
        <v>55214.64</v>
      </c>
      <c r="P19" s="34">
        <f>M19*O19</f>
        <v>0</v>
      </c>
      <c r="Q19" s="91"/>
      <c r="R19" s="29"/>
      <c r="S19" s="29"/>
      <c r="T19" s="29"/>
      <c r="U19" s="29"/>
      <c r="V19" s="29"/>
      <c r="W19" s="29"/>
      <c r="X19" s="29"/>
      <c r="Y19" s="29"/>
      <c r="Z19" s="29"/>
      <c r="AA19" s="38"/>
      <c r="AB19" s="38"/>
      <c r="AC19" s="29"/>
      <c r="AD19" s="29"/>
      <c r="AE19" s="29"/>
      <c r="AF19" s="29"/>
      <c r="AG19" s="29">
        <f>W19+Z19+AC19+AF19</f>
        <v>0</v>
      </c>
      <c r="AH19" s="34">
        <f t="shared" si="5"/>
        <v>0</v>
      </c>
      <c r="AI19" s="34">
        <f t="shared" si="6"/>
        <v>0</v>
      </c>
      <c r="AJ19" s="34">
        <v>88343.103999999992</v>
      </c>
      <c r="AK19" s="94">
        <v>88343.103999999992</v>
      </c>
      <c r="AL19" s="94">
        <f t="shared" si="3"/>
        <v>0</v>
      </c>
    </row>
    <row r="20" spans="1:38" x14ac:dyDescent="0.25">
      <c r="A20" s="29">
        <v>9</v>
      </c>
      <c r="B20" s="30" t="s">
        <v>66</v>
      </c>
      <c r="C20" s="30" t="s">
        <v>67</v>
      </c>
      <c r="D20" s="30"/>
      <c r="E20" s="29" t="s">
        <v>56</v>
      </c>
      <c r="F20" s="39" t="s">
        <v>68</v>
      </c>
      <c r="G20" s="29"/>
      <c r="H20" s="35"/>
      <c r="I20" s="32" t="s">
        <v>69</v>
      </c>
      <c r="J20" s="33" t="s">
        <v>69</v>
      </c>
      <c r="K20" s="33"/>
      <c r="L20" s="33">
        <v>2.84</v>
      </c>
      <c r="M20" s="29"/>
      <c r="N20" s="29">
        <v>17697</v>
      </c>
      <c r="O20" s="34">
        <f t="shared" si="0"/>
        <v>50259.479999999996</v>
      </c>
      <c r="P20" s="34">
        <f t="shared" si="0"/>
        <v>0</v>
      </c>
      <c r="Q20" s="9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>
        <f t="shared" si="1"/>
        <v>0</v>
      </c>
      <c r="AH20" s="34">
        <f t="shared" si="5"/>
        <v>0</v>
      </c>
      <c r="AI20" s="34">
        <f t="shared" si="6"/>
        <v>0</v>
      </c>
      <c r="AJ20" s="34">
        <v>55285.428</v>
      </c>
      <c r="AK20" s="94">
        <v>55285.428</v>
      </c>
      <c r="AL20" s="94">
        <f t="shared" si="3"/>
        <v>0</v>
      </c>
    </row>
    <row r="21" spans="1:38" x14ac:dyDescent="0.25">
      <c r="A21" s="29">
        <f t="shared" si="4"/>
        <v>10</v>
      </c>
      <c r="B21" s="30" t="s">
        <v>66</v>
      </c>
      <c r="C21" s="30" t="s">
        <v>70</v>
      </c>
      <c r="D21" s="30"/>
      <c r="E21" s="29" t="s">
        <v>56</v>
      </c>
      <c r="F21" s="39" t="s">
        <v>68</v>
      </c>
      <c r="G21" s="29"/>
      <c r="H21" s="35"/>
      <c r="I21" s="32" t="s">
        <v>71</v>
      </c>
      <c r="J21" s="33" t="s">
        <v>71</v>
      </c>
      <c r="K21" s="33"/>
      <c r="L21" s="33">
        <v>2.81</v>
      </c>
      <c r="M21" s="29"/>
      <c r="N21" s="29">
        <v>17697</v>
      </c>
      <c r="O21" s="34">
        <f t="shared" si="0"/>
        <v>49728.57</v>
      </c>
      <c r="P21" s="34">
        <f t="shared" si="0"/>
        <v>0</v>
      </c>
      <c r="Q21" s="9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f t="shared" si="1"/>
        <v>0</v>
      </c>
      <c r="AH21" s="34">
        <f t="shared" si="5"/>
        <v>0</v>
      </c>
      <c r="AI21" s="34">
        <f t="shared" si="6"/>
        <v>0</v>
      </c>
      <c r="AJ21" s="34">
        <v>54701.426999999996</v>
      </c>
      <c r="AK21" s="94">
        <v>54701.426999999996</v>
      </c>
      <c r="AL21" s="94">
        <f t="shared" si="3"/>
        <v>0</v>
      </c>
    </row>
    <row r="22" spans="1:38" ht="24" x14ac:dyDescent="0.25">
      <c r="A22" s="29">
        <f t="shared" si="4"/>
        <v>11</v>
      </c>
      <c r="B22" s="30" t="s">
        <v>72</v>
      </c>
      <c r="C22" s="30" t="s">
        <v>73</v>
      </c>
      <c r="D22" s="30"/>
      <c r="E22" s="29" t="s">
        <v>56</v>
      </c>
      <c r="F22" s="39" t="s">
        <v>237</v>
      </c>
      <c r="G22" s="29"/>
      <c r="H22" s="35"/>
      <c r="I22" s="32" t="s">
        <v>71</v>
      </c>
      <c r="J22" s="33" t="s">
        <v>71</v>
      </c>
      <c r="K22" s="33"/>
      <c r="L22" s="33">
        <v>2.81</v>
      </c>
      <c r="M22" s="29"/>
      <c r="N22" s="29">
        <v>17697</v>
      </c>
      <c r="O22" s="34">
        <f t="shared" si="0"/>
        <v>49728.57</v>
      </c>
      <c r="P22" s="34">
        <f t="shared" si="0"/>
        <v>0</v>
      </c>
      <c r="Q22" s="91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>
        <f t="shared" si="1"/>
        <v>0</v>
      </c>
      <c r="AH22" s="34">
        <f t="shared" si="5"/>
        <v>0</v>
      </c>
      <c r="AI22" s="34">
        <f t="shared" si="6"/>
        <v>0</v>
      </c>
      <c r="AJ22" s="34">
        <v>30890.113499999999</v>
      </c>
      <c r="AK22" s="94">
        <v>30890.113499999999</v>
      </c>
      <c r="AL22" s="94">
        <f t="shared" si="3"/>
        <v>0</v>
      </c>
    </row>
    <row r="23" spans="1:38" ht="24" x14ac:dyDescent="0.25">
      <c r="A23" s="29">
        <f t="shared" si="4"/>
        <v>12</v>
      </c>
      <c r="B23" s="30" t="s">
        <v>66</v>
      </c>
      <c r="C23" s="30" t="s">
        <v>73</v>
      </c>
      <c r="D23" s="30"/>
      <c r="E23" s="29" t="s">
        <v>56</v>
      </c>
      <c r="F23" s="39" t="s">
        <v>68</v>
      </c>
      <c r="G23" s="29"/>
      <c r="H23" s="29"/>
      <c r="I23" s="32" t="s">
        <v>71</v>
      </c>
      <c r="J23" s="33" t="s">
        <v>71</v>
      </c>
      <c r="K23" s="33"/>
      <c r="L23" s="33">
        <v>2.81</v>
      </c>
      <c r="M23" s="29"/>
      <c r="N23" s="29">
        <v>17697</v>
      </c>
      <c r="O23" s="34">
        <f t="shared" si="0"/>
        <v>49728.57</v>
      </c>
      <c r="P23" s="34">
        <f t="shared" si="0"/>
        <v>0</v>
      </c>
      <c r="Q23" s="91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>
        <f t="shared" si="1"/>
        <v>0</v>
      </c>
      <c r="AH23" s="34">
        <f t="shared" si="5"/>
        <v>0</v>
      </c>
      <c r="AI23" s="34">
        <f t="shared" si="6"/>
        <v>0</v>
      </c>
      <c r="AJ23" s="34">
        <v>58240.827000000005</v>
      </c>
      <c r="AK23" s="94">
        <v>58240.827000000005</v>
      </c>
      <c r="AL23" s="94">
        <f t="shared" si="3"/>
        <v>0</v>
      </c>
    </row>
    <row r="24" spans="1:38" ht="24" x14ac:dyDescent="0.25">
      <c r="A24" s="29">
        <f t="shared" si="4"/>
        <v>13</v>
      </c>
      <c r="B24" s="30" t="s">
        <v>66</v>
      </c>
      <c r="C24" s="30" t="s">
        <v>74</v>
      </c>
      <c r="D24" s="30"/>
      <c r="E24" s="29" t="s">
        <v>39</v>
      </c>
      <c r="F24" s="39" t="s">
        <v>68</v>
      </c>
      <c r="G24" s="29"/>
      <c r="H24" s="29">
        <v>10</v>
      </c>
      <c r="I24" s="32"/>
      <c r="J24" s="33"/>
      <c r="K24" s="33" t="s">
        <v>75</v>
      </c>
      <c r="L24" s="33">
        <v>3.52</v>
      </c>
      <c r="M24" s="29">
        <v>0.5</v>
      </c>
      <c r="N24" s="29">
        <v>17697</v>
      </c>
      <c r="O24" s="34">
        <f t="shared" si="0"/>
        <v>62293.440000000002</v>
      </c>
      <c r="P24" s="34">
        <f t="shared" si="0"/>
        <v>31146.720000000001</v>
      </c>
      <c r="Q24" s="91">
        <v>1.25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f t="shared" si="1"/>
        <v>0</v>
      </c>
      <c r="AH24" s="34">
        <f>P24*Q24</f>
        <v>38933.4</v>
      </c>
      <c r="AI24" s="34">
        <f t="shared" si="6"/>
        <v>3893.34</v>
      </c>
      <c r="AJ24" s="34">
        <v>42826.740000000005</v>
      </c>
      <c r="AK24" s="94">
        <v>34261.392</v>
      </c>
      <c r="AL24" s="94">
        <f t="shared" si="3"/>
        <v>8565.3480000000054</v>
      </c>
    </row>
    <row r="25" spans="1:38" x14ac:dyDescent="0.25">
      <c r="A25" s="29">
        <f t="shared" si="4"/>
        <v>14</v>
      </c>
      <c r="B25" s="30" t="s">
        <v>66</v>
      </c>
      <c r="C25" s="30" t="s">
        <v>76</v>
      </c>
      <c r="D25" s="30"/>
      <c r="E25" s="29" t="s">
        <v>56</v>
      </c>
      <c r="F25" s="39" t="s">
        <v>68</v>
      </c>
      <c r="G25" s="29"/>
      <c r="H25" s="35"/>
      <c r="I25" s="32" t="s">
        <v>71</v>
      </c>
      <c r="J25" s="33" t="s">
        <v>71</v>
      </c>
      <c r="K25" s="33"/>
      <c r="L25" s="33">
        <v>2.81</v>
      </c>
      <c r="M25" s="29"/>
      <c r="N25" s="29">
        <v>17697</v>
      </c>
      <c r="O25" s="34">
        <f t="shared" si="0"/>
        <v>49728.57</v>
      </c>
      <c r="P25" s="34">
        <f t="shared" si="0"/>
        <v>0</v>
      </c>
      <c r="Q25" s="9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>
        <f t="shared" si="1"/>
        <v>0</v>
      </c>
      <c r="AH25" s="34">
        <f t="shared" si="5"/>
        <v>0</v>
      </c>
      <c r="AI25" s="34">
        <f t="shared" si="6"/>
        <v>0</v>
      </c>
      <c r="AJ25" s="34">
        <v>27350.713499999998</v>
      </c>
      <c r="AK25" s="94">
        <v>27350.713499999998</v>
      </c>
      <c r="AL25" s="94">
        <f t="shared" si="3"/>
        <v>0</v>
      </c>
    </row>
    <row r="26" spans="1:38" x14ac:dyDescent="0.25">
      <c r="A26" s="29">
        <v>15</v>
      </c>
      <c r="B26" s="30" t="s">
        <v>66</v>
      </c>
      <c r="C26" s="30" t="s">
        <v>77</v>
      </c>
      <c r="D26" s="30"/>
      <c r="E26" s="29" t="s">
        <v>39</v>
      </c>
      <c r="F26" s="39" t="s">
        <v>68</v>
      </c>
      <c r="G26" s="29"/>
      <c r="H26" s="35"/>
      <c r="I26" s="32" t="s">
        <v>71</v>
      </c>
      <c r="J26" s="33" t="s">
        <v>71</v>
      </c>
      <c r="K26" s="33"/>
      <c r="L26" s="33">
        <v>2.81</v>
      </c>
      <c r="M26" s="29"/>
      <c r="N26" s="29">
        <v>17697</v>
      </c>
      <c r="O26" s="34">
        <f t="shared" si="0"/>
        <v>49728.57</v>
      </c>
      <c r="P26" s="34">
        <f t="shared" si="0"/>
        <v>0</v>
      </c>
      <c r="Q26" s="91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>
        <f t="shared" si="1"/>
        <v>0</v>
      </c>
      <c r="AH26" s="34">
        <f t="shared" si="5"/>
        <v>0</v>
      </c>
      <c r="AI26" s="34">
        <f t="shared" si="6"/>
        <v>0</v>
      </c>
      <c r="AJ26" s="34">
        <v>54701.426999999996</v>
      </c>
      <c r="AK26" s="94">
        <v>54701.426999999996</v>
      </c>
      <c r="AL26" s="94">
        <f t="shared" si="3"/>
        <v>0</v>
      </c>
    </row>
    <row r="27" spans="1:38" ht="24" x14ac:dyDescent="0.25">
      <c r="A27" s="29">
        <f t="shared" si="4"/>
        <v>16</v>
      </c>
      <c r="B27" s="30" t="s">
        <v>66</v>
      </c>
      <c r="C27" s="30" t="s">
        <v>54</v>
      </c>
      <c r="D27" s="30"/>
      <c r="E27" s="29" t="s">
        <v>56</v>
      </c>
      <c r="F27" s="39" t="s">
        <v>68</v>
      </c>
      <c r="G27" s="29"/>
      <c r="H27" s="35"/>
      <c r="I27" s="32" t="s">
        <v>57</v>
      </c>
      <c r="J27" s="33" t="s">
        <v>57</v>
      </c>
      <c r="K27" s="33"/>
      <c r="L27" s="33">
        <v>2.89</v>
      </c>
      <c r="M27" s="29"/>
      <c r="N27" s="29">
        <v>17697</v>
      </c>
      <c r="O27" s="34">
        <f t="shared" si="0"/>
        <v>51144.33</v>
      </c>
      <c r="P27" s="34">
        <f t="shared" si="0"/>
        <v>0</v>
      </c>
      <c r="Q27" s="9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f t="shared" si="1"/>
        <v>0</v>
      </c>
      <c r="AH27" s="34">
        <f t="shared" si="5"/>
        <v>0</v>
      </c>
      <c r="AI27" s="34">
        <f t="shared" si="6"/>
        <v>0</v>
      </c>
      <c r="AJ27" s="34">
        <v>28129.381500000003</v>
      </c>
      <c r="AK27" s="94">
        <v>28129.381500000003</v>
      </c>
      <c r="AL27" s="94">
        <f t="shared" si="3"/>
        <v>0</v>
      </c>
    </row>
    <row r="28" spans="1:38" x14ac:dyDescent="0.25">
      <c r="A28" s="29">
        <f t="shared" si="4"/>
        <v>17</v>
      </c>
      <c r="B28" s="30" t="s">
        <v>66</v>
      </c>
      <c r="C28" s="30" t="s">
        <v>78</v>
      </c>
      <c r="D28" s="30"/>
      <c r="E28" s="29" t="s">
        <v>39</v>
      </c>
      <c r="F28" s="39" t="s">
        <v>68</v>
      </c>
      <c r="G28" s="29"/>
      <c r="H28" s="29">
        <v>13</v>
      </c>
      <c r="I28" s="32"/>
      <c r="J28" s="33"/>
      <c r="K28" s="33" t="s">
        <v>79</v>
      </c>
      <c r="L28" s="33">
        <v>3.31</v>
      </c>
      <c r="M28" s="29"/>
      <c r="N28" s="29">
        <v>17697</v>
      </c>
      <c r="O28" s="34">
        <f t="shared" si="0"/>
        <v>58577.07</v>
      </c>
      <c r="P28" s="34">
        <f t="shared" si="0"/>
        <v>0</v>
      </c>
      <c r="Q28" s="91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>
        <f t="shared" si="1"/>
        <v>0</v>
      </c>
      <c r="AH28" s="34">
        <f t="shared" si="5"/>
        <v>0</v>
      </c>
      <c r="AI28" s="34">
        <f t="shared" si="6"/>
        <v>0</v>
      </c>
      <c r="AJ28" s="34">
        <v>32217.388500000001</v>
      </c>
      <c r="AK28" s="94">
        <v>32217.388500000001</v>
      </c>
      <c r="AL28" s="94">
        <f t="shared" si="3"/>
        <v>0</v>
      </c>
    </row>
    <row r="29" spans="1:38" x14ac:dyDescent="0.25">
      <c r="A29" s="29">
        <f t="shared" si="4"/>
        <v>18</v>
      </c>
      <c r="B29" s="30" t="s">
        <v>66</v>
      </c>
      <c r="C29" s="30" t="s">
        <v>80</v>
      </c>
      <c r="D29" s="30"/>
      <c r="E29" s="29" t="s">
        <v>39</v>
      </c>
      <c r="F29" s="31" t="s">
        <v>68</v>
      </c>
      <c r="G29" s="29"/>
      <c r="H29" s="29">
        <v>10</v>
      </c>
      <c r="I29" s="32"/>
      <c r="J29" s="33"/>
      <c r="K29" s="33" t="s">
        <v>81</v>
      </c>
      <c r="L29" s="33">
        <v>4.0999999999999996</v>
      </c>
      <c r="M29" s="29"/>
      <c r="N29" s="29">
        <v>17697</v>
      </c>
      <c r="O29" s="34">
        <f t="shared" si="0"/>
        <v>72557.7</v>
      </c>
      <c r="P29" s="34">
        <f t="shared" si="0"/>
        <v>0</v>
      </c>
      <c r="Q29" s="91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f>W29+Z29+AC29+AF29</f>
        <v>0</v>
      </c>
      <c r="AH29" s="34">
        <f t="shared" si="5"/>
        <v>0</v>
      </c>
      <c r="AI29" s="34">
        <f t="shared" si="6"/>
        <v>0</v>
      </c>
      <c r="AJ29" s="34">
        <v>42561.735000000001</v>
      </c>
      <c r="AK29" s="94">
        <v>42561.735000000001</v>
      </c>
      <c r="AL29" s="94">
        <f t="shared" si="3"/>
        <v>0</v>
      </c>
    </row>
    <row r="30" spans="1:38" x14ac:dyDescent="0.25">
      <c r="A30" s="29">
        <f t="shared" si="4"/>
        <v>19</v>
      </c>
      <c r="B30" s="30" t="s">
        <v>82</v>
      </c>
      <c r="C30" s="30" t="s">
        <v>83</v>
      </c>
      <c r="D30" s="30"/>
      <c r="E30" s="29" t="s">
        <v>39</v>
      </c>
      <c r="F30" s="31" t="s">
        <v>238</v>
      </c>
      <c r="G30" s="29"/>
      <c r="H30" s="29">
        <v>10</v>
      </c>
      <c r="I30" s="32"/>
      <c r="J30" s="33"/>
      <c r="K30" s="33" t="s">
        <v>75</v>
      </c>
      <c r="L30" s="33">
        <v>4.1900000000000004</v>
      </c>
      <c r="M30" s="29">
        <v>1</v>
      </c>
      <c r="N30" s="29">
        <v>17697</v>
      </c>
      <c r="O30" s="34">
        <f t="shared" si="0"/>
        <v>74150.430000000008</v>
      </c>
      <c r="P30" s="34">
        <f t="shared" si="0"/>
        <v>74150.430000000008</v>
      </c>
      <c r="Q30" s="91">
        <v>1.25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f t="shared" si="1"/>
        <v>0</v>
      </c>
      <c r="AH30" s="34">
        <f t="shared" si="5"/>
        <v>92688.037500000006</v>
      </c>
      <c r="AI30" s="34">
        <f t="shared" si="6"/>
        <v>9268.8037500000009</v>
      </c>
      <c r="AJ30" s="34">
        <v>101956.84125000001</v>
      </c>
      <c r="AK30" s="94">
        <v>81565.473000000013</v>
      </c>
      <c r="AL30" s="94">
        <f t="shared" si="3"/>
        <v>20391.36825</v>
      </c>
    </row>
    <row r="31" spans="1:38" x14ac:dyDescent="0.25">
      <c r="A31" s="29">
        <f t="shared" si="4"/>
        <v>20</v>
      </c>
      <c r="B31" s="30" t="s">
        <v>66</v>
      </c>
      <c r="C31" s="30" t="s">
        <v>84</v>
      </c>
      <c r="D31" s="30"/>
      <c r="E31" s="29" t="s">
        <v>56</v>
      </c>
      <c r="F31" s="31" t="s">
        <v>68</v>
      </c>
      <c r="G31" s="29"/>
      <c r="H31" s="29">
        <v>14</v>
      </c>
      <c r="I31" s="32"/>
      <c r="J31" s="33"/>
      <c r="K31" s="33" t="s">
        <v>40</v>
      </c>
      <c r="L31" s="33">
        <v>2.94</v>
      </c>
      <c r="M31" s="29"/>
      <c r="N31" s="29">
        <v>17697</v>
      </c>
      <c r="O31" s="34">
        <f t="shared" si="0"/>
        <v>52029.18</v>
      </c>
      <c r="P31" s="34">
        <f t="shared" si="0"/>
        <v>0</v>
      </c>
      <c r="Q31" s="91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f t="shared" si="1"/>
        <v>0</v>
      </c>
      <c r="AH31" s="34">
        <f t="shared" si="5"/>
        <v>0</v>
      </c>
      <c r="AI31" s="34">
        <f t="shared" si="6"/>
        <v>0</v>
      </c>
      <c r="AJ31" s="34">
        <v>28616.048999999999</v>
      </c>
      <c r="AK31" s="94">
        <v>28616.048999999999</v>
      </c>
      <c r="AL31" s="94">
        <f t="shared" si="3"/>
        <v>0</v>
      </c>
    </row>
    <row r="32" spans="1:38" x14ac:dyDescent="0.25">
      <c r="A32" s="29">
        <f>A31+1</f>
        <v>21</v>
      </c>
      <c r="B32" s="30" t="s">
        <v>66</v>
      </c>
      <c r="C32" s="30" t="s">
        <v>85</v>
      </c>
      <c r="D32" s="30"/>
      <c r="E32" s="29" t="s">
        <v>56</v>
      </c>
      <c r="F32" s="31" t="s">
        <v>68</v>
      </c>
      <c r="G32" s="29"/>
      <c r="H32" s="29">
        <v>13</v>
      </c>
      <c r="I32" s="32"/>
      <c r="J32" s="33"/>
      <c r="K32" s="33" t="s">
        <v>79</v>
      </c>
      <c r="L32" s="33">
        <v>3.31</v>
      </c>
      <c r="M32" s="29"/>
      <c r="N32" s="29">
        <v>17697</v>
      </c>
      <c r="O32" s="34">
        <f t="shared" si="0"/>
        <v>58577.07</v>
      </c>
      <c r="P32" s="34">
        <f t="shared" si="0"/>
        <v>0</v>
      </c>
      <c r="Q32" s="9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f t="shared" si="1"/>
        <v>0</v>
      </c>
      <c r="AH32" s="34">
        <f t="shared" si="5"/>
        <v>0</v>
      </c>
      <c r="AI32" s="34">
        <f t="shared" si="6"/>
        <v>0</v>
      </c>
      <c r="AJ32" s="34">
        <v>69743.876999999993</v>
      </c>
      <c r="AK32" s="94">
        <v>69743.876999999993</v>
      </c>
      <c r="AL32" s="94">
        <f t="shared" si="3"/>
        <v>0</v>
      </c>
    </row>
    <row r="33" spans="1:38" x14ac:dyDescent="0.25">
      <c r="A33" s="29">
        <v>22</v>
      </c>
      <c r="B33" s="30" t="s">
        <v>66</v>
      </c>
      <c r="C33" s="30" t="s">
        <v>86</v>
      </c>
      <c r="D33" s="30"/>
      <c r="E33" s="29" t="s">
        <v>39</v>
      </c>
      <c r="F33" s="39" t="s">
        <v>68</v>
      </c>
      <c r="G33" s="29"/>
      <c r="H33" s="29">
        <v>10</v>
      </c>
      <c r="I33" s="32"/>
      <c r="J33" s="33"/>
      <c r="K33" s="33" t="s">
        <v>75</v>
      </c>
      <c r="L33" s="33">
        <v>3.52</v>
      </c>
      <c r="M33" s="29"/>
      <c r="N33" s="29">
        <v>17697</v>
      </c>
      <c r="O33" s="34">
        <f>L33*N33</f>
        <v>62293.440000000002</v>
      </c>
      <c r="P33" s="34">
        <f>M33*O33</f>
        <v>0</v>
      </c>
      <c r="Q33" s="9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f>W33+Z33+AC33+AF33</f>
        <v>0</v>
      </c>
      <c r="AH33" s="34">
        <f t="shared" si="5"/>
        <v>0</v>
      </c>
      <c r="AI33" s="34">
        <f t="shared" si="6"/>
        <v>0</v>
      </c>
      <c r="AJ33" s="34">
        <v>34261.392</v>
      </c>
      <c r="AK33" s="94">
        <v>34261.392</v>
      </c>
      <c r="AL33" s="94">
        <f t="shared" si="3"/>
        <v>0</v>
      </c>
    </row>
    <row r="34" spans="1:38" ht="24" x14ac:dyDescent="0.25">
      <c r="A34" s="29">
        <v>23</v>
      </c>
      <c r="B34" s="30" t="s">
        <v>87</v>
      </c>
      <c r="C34" s="30" t="s">
        <v>88</v>
      </c>
      <c r="D34" s="30"/>
      <c r="E34" s="29" t="s">
        <v>56</v>
      </c>
      <c r="F34" s="31" t="s">
        <v>239</v>
      </c>
      <c r="G34" s="29"/>
      <c r="H34" s="29">
        <v>14</v>
      </c>
      <c r="I34" s="32"/>
      <c r="J34" s="33"/>
      <c r="K34" s="33" t="s">
        <v>40</v>
      </c>
      <c r="L34" s="33">
        <v>3.04</v>
      </c>
      <c r="M34" s="29"/>
      <c r="N34" s="29">
        <v>17697</v>
      </c>
      <c r="O34" s="34">
        <f t="shared" si="0"/>
        <v>53798.879999999997</v>
      </c>
      <c r="P34" s="34">
        <f t="shared" si="0"/>
        <v>0</v>
      </c>
      <c r="Q34" s="91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>
        <f t="shared" si="1"/>
        <v>0</v>
      </c>
      <c r="AH34" s="34">
        <f t="shared" si="5"/>
        <v>0</v>
      </c>
      <c r="AI34" s="34">
        <f t="shared" si="6"/>
        <v>0</v>
      </c>
      <c r="AJ34" s="34">
        <v>32244.383999999998</v>
      </c>
      <c r="AK34" s="94">
        <v>32244.383999999998</v>
      </c>
      <c r="AL34" s="94">
        <f t="shared" si="3"/>
        <v>0</v>
      </c>
    </row>
    <row r="35" spans="1:38" x14ac:dyDescent="0.25">
      <c r="A35" s="33">
        <v>24</v>
      </c>
      <c r="B35" s="40" t="s">
        <v>87</v>
      </c>
      <c r="C35" s="40" t="s">
        <v>89</v>
      </c>
      <c r="D35" s="41"/>
      <c r="E35" s="33" t="s">
        <v>56</v>
      </c>
      <c r="F35" s="42" t="s">
        <v>240</v>
      </c>
      <c r="G35" s="33"/>
      <c r="H35" s="43"/>
      <c r="I35" s="33" t="s">
        <v>71</v>
      </c>
      <c r="J35" s="33" t="s">
        <v>71</v>
      </c>
      <c r="K35" s="33"/>
      <c r="L35" s="33">
        <v>2.81</v>
      </c>
      <c r="M35" s="33"/>
      <c r="N35" s="33">
        <v>17697</v>
      </c>
      <c r="O35" s="44">
        <f>L35*N35</f>
        <v>49728.57</v>
      </c>
      <c r="P35" s="44">
        <f>M35*O35</f>
        <v>0</v>
      </c>
      <c r="Q35" s="92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>
        <f>W35+Z35+AC35+AF35</f>
        <v>0</v>
      </c>
      <c r="AH35" s="34">
        <f t="shared" si="5"/>
        <v>0</v>
      </c>
      <c r="AI35" s="34">
        <f t="shared" si="6"/>
        <v>0</v>
      </c>
      <c r="AJ35" s="44">
        <v>60010.426999999996</v>
      </c>
      <c r="AK35" s="94">
        <v>60010.426999999996</v>
      </c>
      <c r="AL35" s="94">
        <f t="shared" si="3"/>
        <v>0</v>
      </c>
    </row>
    <row r="36" spans="1:38" ht="30" x14ac:dyDescent="0.25">
      <c r="A36" s="29">
        <v>25</v>
      </c>
      <c r="B36" s="30" t="s">
        <v>90</v>
      </c>
      <c r="C36" s="30" t="s">
        <v>88</v>
      </c>
      <c r="D36" s="37" t="s">
        <v>91</v>
      </c>
      <c r="E36" s="29" t="s">
        <v>56</v>
      </c>
      <c r="F36" s="31" t="s">
        <v>241</v>
      </c>
      <c r="G36" s="29"/>
      <c r="H36" s="29">
        <v>14</v>
      </c>
      <c r="I36" s="32"/>
      <c r="J36" s="33"/>
      <c r="K36" s="33" t="s">
        <v>40</v>
      </c>
      <c r="L36" s="33">
        <v>3.12</v>
      </c>
      <c r="M36" s="29"/>
      <c r="N36" s="29">
        <v>17697</v>
      </c>
      <c r="O36" s="34">
        <f t="shared" si="0"/>
        <v>55214.64</v>
      </c>
      <c r="P36" s="34">
        <f t="shared" si="0"/>
        <v>0</v>
      </c>
      <c r="Q36" s="9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f t="shared" si="1"/>
        <v>0</v>
      </c>
      <c r="AH36" s="34">
        <f t="shared" si="5"/>
        <v>0</v>
      </c>
      <c r="AI36" s="34">
        <f t="shared" si="6"/>
        <v>0</v>
      </c>
      <c r="AJ36" s="34">
        <v>33022.601999999999</v>
      </c>
      <c r="AK36" s="94">
        <v>33022.601999999999</v>
      </c>
      <c r="AL36" s="94">
        <f t="shared" si="3"/>
        <v>0</v>
      </c>
    </row>
    <row r="37" spans="1:38" ht="30" x14ac:dyDescent="0.25">
      <c r="A37" s="29">
        <f t="shared" si="4"/>
        <v>26</v>
      </c>
      <c r="B37" s="30" t="s">
        <v>90</v>
      </c>
      <c r="C37" s="30" t="s">
        <v>92</v>
      </c>
      <c r="D37" s="37" t="s">
        <v>91</v>
      </c>
      <c r="E37" s="29" t="s">
        <v>56</v>
      </c>
      <c r="F37" s="31" t="s">
        <v>241</v>
      </c>
      <c r="G37" s="29"/>
      <c r="H37" s="29">
        <v>11</v>
      </c>
      <c r="I37" s="32"/>
      <c r="J37" s="33"/>
      <c r="K37" s="33" t="s">
        <v>93</v>
      </c>
      <c r="L37" s="33">
        <v>3.53</v>
      </c>
      <c r="M37" s="29"/>
      <c r="N37" s="29">
        <v>17697</v>
      </c>
      <c r="O37" s="34">
        <f t="shared" si="0"/>
        <v>62470.409999999996</v>
      </c>
      <c r="P37" s="34">
        <f t="shared" si="0"/>
        <v>0</v>
      </c>
      <c r="Q37" s="9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f t="shared" si="1"/>
        <v>0</v>
      </c>
      <c r="AH37" s="34">
        <f t="shared" si="5"/>
        <v>0</v>
      </c>
      <c r="AI37" s="34">
        <f t="shared" si="6"/>
        <v>0</v>
      </c>
      <c r="AJ37" s="34">
        <v>68717.451000000001</v>
      </c>
      <c r="AK37" s="94">
        <v>68717.451000000001</v>
      </c>
      <c r="AL37" s="94">
        <f t="shared" si="3"/>
        <v>0</v>
      </c>
    </row>
    <row r="38" spans="1:38" ht="36" x14ac:dyDescent="0.25">
      <c r="A38" s="29">
        <f t="shared" si="4"/>
        <v>27</v>
      </c>
      <c r="B38" s="45" t="s">
        <v>94</v>
      </c>
      <c r="C38" s="30" t="s">
        <v>95</v>
      </c>
      <c r="D38" s="30" t="s">
        <v>96</v>
      </c>
      <c r="E38" s="29" t="s">
        <v>39</v>
      </c>
      <c r="F38" s="31" t="s">
        <v>242</v>
      </c>
      <c r="G38" s="29"/>
      <c r="H38" s="29">
        <v>8</v>
      </c>
      <c r="I38" s="32"/>
      <c r="J38" s="33"/>
      <c r="K38" s="33" t="s">
        <v>97</v>
      </c>
      <c r="L38" s="33">
        <v>5.31</v>
      </c>
      <c r="M38" s="29">
        <v>1</v>
      </c>
      <c r="N38" s="29">
        <v>17697</v>
      </c>
      <c r="O38" s="34">
        <f t="shared" si="0"/>
        <v>93971.069999999992</v>
      </c>
      <c r="P38" s="34">
        <f t="shared" si="0"/>
        <v>93971.069999999992</v>
      </c>
      <c r="Q38" s="91">
        <v>1.25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f t="shared" si="1"/>
        <v>0</v>
      </c>
      <c r="AH38" s="34">
        <f t="shared" si="5"/>
        <v>117463.83749999999</v>
      </c>
      <c r="AI38" s="34">
        <f t="shared" si="6"/>
        <v>11746.383750000001</v>
      </c>
      <c r="AJ38" s="34">
        <v>129210.22125</v>
      </c>
      <c r="AK38" s="94">
        <v>103368.177</v>
      </c>
      <c r="AL38" s="94">
        <f t="shared" si="3"/>
        <v>25842.044250000006</v>
      </c>
    </row>
    <row r="39" spans="1:38" ht="45" x14ac:dyDescent="0.25">
      <c r="A39" s="33">
        <f t="shared" si="4"/>
        <v>28</v>
      </c>
      <c r="B39" s="30" t="s">
        <v>280</v>
      </c>
      <c r="C39" s="30" t="s">
        <v>49</v>
      </c>
      <c r="D39" s="37" t="s">
        <v>285</v>
      </c>
      <c r="E39" s="29" t="s">
        <v>39</v>
      </c>
      <c r="F39" s="31" t="s">
        <v>281</v>
      </c>
      <c r="G39" s="29"/>
      <c r="H39" s="29"/>
      <c r="I39" s="32"/>
      <c r="J39" s="33" t="s">
        <v>282</v>
      </c>
      <c r="K39" s="33" t="s">
        <v>149</v>
      </c>
      <c r="L39" s="33">
        <v>5.38</v>
      </c>
      <c r="M39" s="29"/>
      <c r="N39" s="29">
        <v>17697</v>
      </c>
      <c r="O39" s="34">
        <f t="shared" si="0"/>
        <v>95209.86</v>
      </c>
      <c r="P39" s="34">
        <f t="shared" si="0"/>
        <v>0</v>
      </c>
      <c r="Q39" s="91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>
        <f t="shared" si="1"/>
        <v>0</v>
      </c>
      <c r="AH39" s="34">
        <f t="shared" si="5"/>
        <v>0</v>
      </c>
      <c r="AI39" s="34">
        <f t="shared" si="6"/>
        <v>0</v>
      </c>
      <c r="AJ39" s="34">
        <v>52365.423000000003</v>
      </c>
      <c r="AK39" s="94">
        <v>52365.423000000003</v>
      </c>
      <c r="AL39" s="94">
        <f t="shared" si="3"/>
        <v>0</v>
      </c>
    </row>
    <row r="40" spans="1:38" ht="45" x14ac:dyDescent="0.25">
      <c r="A40" s="33">
        <f t="shared" si="4"/>
        <v>29</v>
      </c>
      <c r="B40" s="30" t="s">
        <v>98</v>
      </c>
      <c r="C40" s="30" t="s">
        <v>99</v>
      </c>
      <c r="D40" s="37" t="s">
        <v>100</v>
      </c>
      <c r="E40" s="29" t="s">
        <v>39</v>
      </c>
      <c r="F40" s="31" t="s">
        <v>243</v>
      </c>
      <c r="G40" s="29"/>
      <c r="H40" s="29">
        <v>6</v>
      </c>
      <c r="I40" s="32"/>
      <c r="J40" s="33"/>
      <c r="K40" s="33" t="s">
        <v>101</v>
      </c>
      <c r="L40" s="33">
        <v>5.51</v>
      </c>
      <c r="M40" s="29"/>
      <c r="N40" s="29">
        <v>17697</v>
      </c>
      <c r="O40" s="34">
        <f t="shared" si="0"/>
        <v>97510.47</v>
      </c>
      <c r="P40" s="34">
        <f t="shared" si="0"/>
        <v>0</v>
      </c>
      <c r="Q40" s="91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f t="shared" si="1"/>
        <v>0</v>
      </c>
      <c r="AH40" s="34">
        <f t="shared" si="5"/>
        <v>0</v>
      </c>
      <c r="AI40" s="34">
        <f t="shared" si="6"/>
        <v>0</v>
      </c>
      <c r="AJ40" s="34">
        <v>107261.51700000001</v>
      </c>
      <c r="AK40" s="94">
        <v>107261.51700000001</v>
      </c>
      <c r="AL40" s="94">
        <f t="shared" si="3"/>
        <v>0</v>
      </c>
    </row>
    <row r="41" spans="1:38" ht="45" x14ac:dyDescent="0.25">
      <c r="A41" s="29">
        <f t="shared" si="4"/>
        <v>30</v>
      </c>
      <c r="B41" s="30" t="s">
        <v>102</v>
      </c>
      <c r="C41" s="30" t="s">
        <v>103</v>
      </c>
      <c r="D41" s="37" t="s">
        <v>104</v>
      </c>
      <c r="E41" s="29" t="s">
        <v>39</v>
      </c>
      <c r="F41" s="31" t="s">
        <v>244</v>
      </c>
      <c r="G41" s="29"/>
      <c r="H41" s="29">
        <v>10</v>
      </c>
      <c r="I41" s="32"/>
      <c r="J41" s="33"/>
      <c r="K41" s="33" t="s">
        <v>81</v>
      </c>
      <c r="L41" s="33">
        <v>4.71</v>
      </c>
      <c r="M41" s="29"/>
      <c r="N41" s="29">
        <v>17697</v>
      </c>
      <c r="O41" s="34">
        <f t="shared" si="0"/>
        <v>83352.87</v>
      </c>
      <c r="P41" s="34">
        <f t="shared" si="0"/>
        <v>0</v>
      </c>
      <c r="Q41" s="91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>
        <f t="shared" si="1"/>
        <v>0</v>
      </c>
      <c r="AH41" s="34">
        <f t="shared" si="5"/>
        <v>0</v>
      </c>
      <c r="AI41" s="34">
        <f t="shared" si="6"/>
        <v>0</v>
      </c>
      <c r="AJ41" s="34">
        <v>41676.434999999998</v>
      </c>
      <c r="AK41" s="94">
        <v>41676.434999999998</v>
      </c>
      <c r="AL41" s="94">
        <f t="shared" si="3"/>
        <v>0</v>
      </c>
    </row>
    <row r="42" spans="1:38" ht="45" x14ac:dyDescent="0.25">
      <c r="A42" s="29">
        <f t="shared" si="4"/>
        <v>31</v>
      </c>
      <c r="B42" s="30" t="s">
        <v>102</v>
      </c>
      <c r="C42" s="30" t="s">
        <v>105</v>
      </c>
      <c r="D42" s="37" t="s">
        <v>104</v>
      </c>
      <c r="E42" s="29" t="s">
        <v>39</v>
      </c>
      <c r="F42" s="31" t="s">
        <v>244</v>
      </c>
      <c r="G42" s="29"/>
      <c r="H42" s="29">
        <v>10</v>
      </c>
      <c r="I42" s="32"/>
      <c r="J42" s="33"/>
      <c r="K42" s="33" t="s">
        <v>81</v>
      </c>
      <c r="L42" s="33">
        <v>4.71</v>
      </c>
      <c r="M42" s="29"/>
      <c r="N42" s="29">
        <v>17697</v>
      </c>
      <c r="O42" s="34">
        <f t="shared" ref="O42:P77" si="7">L42*N42</f>
        <v>83352.87</v>
      </c>
      <c r="P42" s="34">
        <f t="shared" si="7"/>
        <v>0</v>
      </c>
      <c r="Q42" s="91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f t="shared" si="1"/>
        <v>0</v>
      </c>
      <c r="AH42" s="34">
        <f t="shared" si="5"/>
        <v>0</v>
      </c>
      <c r="AI42" s="34">
        <f t="shared" si="6"/>
        <v>0</v>
      </c>
      <c r="AJ42" s="34">
        <v>91688.156999999992</v>
      </c>
      <c r="AK42" s="94">
        <v>91688.156999999992</v>
      </c>
      <c r="AL42" s="94">
        <f t="shared" si="3"/>
        <v>0</v>
      </c>
    </row>
    <row r="43" spans="1:38" ht="24" x14ac:dyDescent="0.25">
      <c r="A43" s="29">
        <f t="shared" si="4"/>
        <v>32</v>
      </c>
      <c r="B43" s="30" t="s">
        <v>106</v>
      </c>
      <c r="C43" s="30" t="s">
        <v>54</v>
      </c>
      <c r="D43" s="30"/>
      <c r="E43" s="29" t="s">
        <v>56</v>
      </c>
      <c r="F43" s="31" t="s">
        <v>245</v>
      </c>
      <c r="G43" s="29"/>
      <c r="H43" s="35"/>
      <c r="I43" s="32" t="s">
        <v>57</v>
      </c>
      <c r="J43" s="33" t="s">
        <v>57</v>
      </c>
      <c r="K43" s="33"/>
      <c r="L43" s="33">
        <v>2.89</v>
      </c>
      <c r="M43" s="29"/>
      <c r="N43" s="29">
        <v>17697</v>
      </c>
      <c r="O43" s="34">
        <f t="shared" si="7"/>
        <v>51144.33</v>
      </c>
      <c r="P43" s="34">
        <f t="shared" si="7"/>
        <v>0</v>
      </c>
      <c r="Q43" s="91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f t="shared" si="1"/>
        <v>0</v>
      </c>
      <c r="AH43" s="34">
        <f t="shared" si="5"/>
        <v>0</v>
      </c>
      <c r="AI43" s="34">
        <f t="shared" si="6"/>
        <v>0</v>
      </c>
      <c r="AJ43" s="34">
        <v>56258.763000000006</v>
      </c>
      <c r="AK43" s="94">
        <v>56258.763000000006</v>
      </c>
      <c r="AL43" s="94">
        <f t="shared" si="3"/>
        <v>0</v>
      </c>
    </row>
    <row r="44" spans="1:38" x14ac:dyDescent="0.25">
      <c r="A44" s="29">
        <f t="shared" si="4"/>
        <v>33</v>
      </c>
      <c r="B44" s="30" t="s">
        <v>107</v>
      </c>
      <c r="C44" s="30" t="s">
        <v>108</v>
      </c>
      <c r="D44" s="30"/>
      <c r="E44" s="29" t="s">
        <v>56</v>
      </c>
      <c r="F44" s="46" t="s">
        <v>237</v>
      </c>
      <c r="G44" s="29"/>
      <c r="H44" s="35"/>
      <c r="I44" s="32" t="s">
        <v>71</v>
      </c>
      <c r="J44" s="33" t="s">
        <v>71</v>
      </c>
      <c r="K44" s="33"/>
      <c r="L44" s="33">
        <v>2.81</v>
      </c>
      <c r="M44" s="29"/>
      <c r="N44" s="29">
        <v>17697</v>
      </c>
      <c r="O44" s="34">
        <f t="shared" si="7"/>
        <v>49728.57</v>
      </c>
      <c r="P44" s="34">
        <f t="shared" si="7"/>
        <v>0</v>
      </c>
      <c r="Q44" s="91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f t="shared" si="1"/>
        <v>0</v>
      </c>
      <c r="AH44" s="34">
        <f t="shared" si="5"/>
        <v>0</v>
      </c>
      <c r="AI44" s="34">
        <f t="shared" si="6"/>
        <v>0</v>
      </c>
      <c r="AJ44" s="34">
        <v>60010.527000000002</v>
      </c>
      <c r="AK44" s="94">
        <v>60010.527000000002</v>
      </c>
      <c r="AL44" s="94">
        <f t="shared" si="3"/>
        <v>0</v>
      </c>
    </row>
    <row r="45" spans="1:38" ht="60" x14ac:dyDescent="0.25">
      <c r="A45" s="29">
        <f t="shared" si="4"/>
        <v>34</v>
      </c>
      <c r="B45" s="30" t="s">
        <v>109</v>
      </c>
      <c r="C45" s="30" t="s">
        <v>110</v>
      </c>
      <c r="D45" s="37" t="s">
        <v>111</v>
      </c>
      <c r="E45" s="29" t="s">
        <v>56</v>
      </c>
      <c r="F45" s="31" t="s">
        <v>246</v>
      </c>
      <c r="G45" s="29"/>
      <c r="H45" s="35"/>
      <c r="I45" s="32" t="s">
        <v>71</v>
      </c>
      <c r="J45" s="33" t="s">
        <v>71</v>
      </c>
      <c r="K45" s="33"/>
      <c r="L45" s="33">
        <v>2.81</v>
      </c>
      <c r="M45" s="29"/>
      <c r="N45" s="29">
        <v>17697</v>
      </c>
      <c r="O45" s="34">
        <f t="shared" si="7"/>
        <v>49728.57</v>
      </c>
      <c r="P45" s="34">
        <f t="shared" si="7"/>
        <v>0</v>
      </c>
      <c r="Q45" s="91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f t="shared" si="1"/>
        <v>0</v>
      </c>
      <c r="AH45" s="34">
        <f t="shared" si="5"/>
        <v>0</v>
      </c>
      <c r="AI45" s="34">
        <f t="shared" si="6"/>
        <v>0</v>
      </c>
      <c r="AJ45" s="34">
        <v>54701.426999999996</v>
      </c>
      <c r="AK45" s="94">
        <v>54701.426999999996</v>
      </c>
      <c r="AL45" s="94">
        <f t="shared" si="3"/>
        <v>0</v>
      </c>
    </row>
    <row r="46" spans="1:38" ht="60" x14ac:dyDescent="0.25">
      <c r="A46" s="29">
        <f t="shared" si="4"/>
        <v>35</v>
      </c>
      <c r="B46" s="30" t="s">
        <v>109</v>
      </c>
      <c r="C46" s="30" t="s">
        <v>84</v>
      </c>
      <c r="D46" s="37" t="s">
        <v>111</v>
      </c>
      <c r="E46" s="29" t="s">
        <v>56</v>
      </c>
      <c r="F46" s="31" t="s">
        <v>246</v>
      </c>
      <c r="G46" s="29"/>
      <c r="H46" s="29">
        <v>14</v>
      </c>
      <c r="I46" s="32"/>
      <c r="J46" s="33"/>
      <c r="K46" s="33" t="s">
        <v>40</v>
      </c>
      <c r="L46" s="33">
        <v>3.29</v>
      </c>
      <c r="M46" s="29"/>
      <c r="N46" s="29">
        <v>17697</v>
      </c>
      <c r="O46" s="34">
        <f t="shared" si="7"/>
        <v>58223.13</v>
      </c>
      <c r="P46" s="34">
        <f t="shared" si="7"/>
        <v>0</v>
      </c>
      <c r="Q46" s="9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>
        <f t="shared" si="1"/>
        <v>0</v>
      </c>
      <c r="AH46" s="34">
        <f t="shared" si="5"/>
        <v>0</v>
      </c>
      <c r="AI46" s="34">
        <f t="shared" si="6"/>
        <v>0</v>
      </c>
      <c r="AJ46" s="34">
        <v>29111.564999999999</v>
      </c>
      <c r="AK46" s="94">
        <v>29111.564999999999</v>
      </c>
      <c r="AL46" s="94">
        <f t="shared" si="3"/>
        <v>0</v>
      </c>
    </row>
    <row r="47" spans="1:38" ht="60" x14ac:dyDescent="0.25">
      <c r="A47" s="29">
        <v>36</v>
      </c>
      <c r="B47" s="30" t="s">
        <v>112</v>
      </c>
      <c r="C47" s="30" t="s">
        <v>113</v>
      </c>
      <c r="D47" s="37" t="s">
        <v>114</v>
      </c>
      <c r="E47" s="29" t="s">
        <v>56</v>
      </c>
      <c r="F47" s="31" t="s">
        <v>247</v>
      </c>
      <c r="G47" s="29"/>
      <c r="H47" s="35"/>
      <c r="I47" s="32" t="s">
        <v>115</v>
      </c>
      <c r="J47" s="33" t="s">
        <v>115</v>
      </c>
      <c r="K47" s="33"/>
      <c r="L47" s="33">
        <v>2.92</v>
      </c>
      <c r="M47" s="29"/>
      <c r="N47" s="29">
        <v>17697</v>
      </c>
      <c r="O47" s="34">
        <f t="shared" si="7"/>
        <v>51675.24</v>
      </c>
      <c r="P47" s="34">
        <f t="shared" si="7"/>
        <v>0</v>
      </c>
      <c r="Q47" s="91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f>W47+Z47+AC47+AF47</f>
        <v>0</v>
      </c>
      <c r="AH47" s="34">
        <f t="shared" si="5"/>
        <v>0</v>
      </c>
      <c r="AI47" s="34">
        <f t="shared" si="6"/>
        <v>0</v>
      </c>
      <c r="AJ47" s="34">
        <v>56842.763999999996</v>
      </c>
      <c r="AK47" s="94">
        <v>56842.763999999996</v>
      </c>
      <c r="AL47" s="94">
        <f t="shared" si="3"/>
        <v>0</v>
      </c>
    </row>
    <row r="48" spans="1:38" x14ac:dyDescent="0.25">
      <c r="A48" s="33">
        <v>37</v>
      </c>
      <c r="B48" s="30" t="s">
        <v>116</v>
      </c>
      <c r="C48" s="30" t="s">
        <v>117</v>
      </c>
      <c r="D48" s="37"/>
      <c r="E48" s="29" t="s">
        <v>56</v>
      </c>
      <c r="F48" s="31" t="s">
        <v>284</v>
      </c>
      <c r="G48" s="29"/>
      <c r="H48" s="35"/>
      <c r="I48" s="32" t="s">
        <v>115</v>
      </c>
      <c r="J48" s="33" t="s">
        <v>69</v>
      </c>
      <c r="K48" s="33"/>
      <c r="L48" s="33">
        <v>2.84</v>
      </c>
      <c r="M48" s="29"/>
      <c r="N48" s="29">
        <v>17697</v>
      </c>
      <c r="O48" s="34">
        <f t="shared" si="7"/>
        <v>50259.479999999996</v>
      </c>
      <c r="P48" s="34">
        <f t="shared" si="7"/>
        <v>0</v>
      </c>
      <c r="Q48" s="91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f>W48+Z48+AC48+AF48</f>
        <v>0</v>
      </c>
      <c r="AH48" s="34">
        <f t="shared" si="5"/>
        <v>0</v>
      </c>
      <c r="AI48" s="34">
        <f t="shared" si="6"/>
        <v>0</v>
      </c>
      <c r="AJ48" s="34">
        <v>27642.714</v>
      </c>
      <c r="AK48" s="94">
        <v>27642.714</v>
      </c>
      <c r="AL48" s="94">
        <f t="shared" si="3"/>
        <v>0</v>
      </c>
    </row>
    <row r="49" spans="1:38" x14ac:dyDescent="0.25">
      <c r="A49" s="33">
        <v>38</v>
      </c>
      <c r="B49" s="30" t="s">
        <v>116</v>
      </c>
      <c r="C49" s="30" t="s">
        <v>118</v>
      </c>
      <c r="D49" s="37"/>
      <c r="E49" s="29" t="s">
        <v>56</v>
      </c>
      <c r="F49" s="31" t="s">
        <v>284</v>
      </c>
      <c r="G49" s="29"/>
      <c r="H49" s="35"/>
      <c r="I49" s="32" t="s">
        <v>115</v>
      </c>
      <c r="J49" s="33" t="s">
        <v>69</v>
      </c>
      <c r="K49" s="33"/>
      <c r="L49" s="33">
        <v>2.84</v>
      </c>
      <c r="M49" s="29"/>
      <c r="N49" s="29">
        <v>17697</v>
      </c>
      <c r="O49" s="34">
        <f t="shared" si="7"/>
        <v>50259.479999999996</v>
      </c>
      <c r="P49" s="34">
        <f t="shared" si="7"/>
        <v>0</v>
      </c>
      <c r="Q49" s="91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f>W49+Z49+AC49+AF49</f>
        <v>0</v>
      </c>
      <c r="AH49" s="34">
        <f t="shared" si="5"/>
        <v>0</v>
      </c>
      <c r="AI49" s="34">
        <f t="shared" si="6"/>
        <v>0</v>
      </c>
      <c r="AJ49" s="34">
        <v>27642.714</v>
      </c>
      <c r="AK49" s="94">
        <v>27642.714</v>
      </c>
      <c r="AL49" s="94">
        <f t="shared" si="3"/>
        <v>0</v>
      </c>
    </row>
    <row r="50" spans="1:38" ht="45" x14ac:dyDescent="0.25">
      <c r="A50" s="29">
        <v>39</v>
      </c>
      <c r="B50" s="30" t="s">
        <v>119</v>
      </c>
      <c r="C50" s="30" t="s">
        <v>120</v>
      </c>
      <c r="D50" s="37" t="s">
        <v>121</v>
      </c>
      <c r="E50" s="29" t="s">
        <v>56</v>
      </c>
      <c r="F50" s="31" t="s">
        <v>248</v>
      </c>
      <c r="G50" s="29"/>
      <c r="H50" s="29">
        <v>14</v>
      </c>
      <c r="I50" s="32"/>
      <c r="J50" s="33"/>
      <c r="K50" s="33" t="s">
        <v>40</v>
      </c>
      <c r="L50" s="33">
        <v>3.01</v>
      </c>
      <c r="M50" s="29"/>
      <c r="N50" s="29">
        <v>17697</v>
      </c>
      <c r="O50" s="34">
        <f t="shared" si="7"/>
        <v>53267.969999999994</v>
      </c>
      <c r="P50" s="34">
        <f t="shared" si="7"/>
        <v>0</v>
      </c>
      <c r="Q50" s="91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f t="shared" si="1"/>
        <v>0</v>
      </c>
      <c r="AH50" s="34">
        <f t="shared" si="5"/>
        <v>0</v>
      </c>
      <c r="AI50" s="34">
        <f t="shared" si="6"/>
        <v>0</v>
      </c>
      <c r="AJ50" s="34">
        <v>58594.766999999993</v>
      </c>
      <c r="AK50" s="94">
        <v>58594.766999999993</v>
      </c>
      <c r="AL50" s="94">
        <f t="shared" si="3"/>
        <v>0</v>
      </c>
    </row>
    <row r="51" spans="1:38" ht="45" x14ac:dyDescent="0.25">
      <c r="A51" s="29">
        <f t="shared" si="4"/>
        <v>40</v>
      </c>
      <c r="B51" s="30" t="s">
        <v>119</v>
      </c>
      <c r="C51" s="30" t="s">
        <v>37</v>
      </c>
      <c r="D51" s="37" t="s">
        <v>121</v>
      </c>
      <c r="E51" s="29" t="s">
        <v>56</v>
      </c>
      <c r="F51" s="31" t="s">
        <v>248</v>
      </c>
      <c r="G51" s="29"/>
      <c r="H51" s="29">
        <v>14</v>
      </c>
      <c r="I51" s="32"/>
      <c r="J51" s="33"/>
      <c r="K51" s="33" t="s">
        <v>40</v>
      </c>
      <c r="L51" s="33">
        <v>3.01</v>
      </c>
      <c r="M51" s="29"/>
      <c r="N51" s="29">
        <v>17697</v>
      </c>
      <c r="O51" s="34">
        <f t="shared" si="7"/>
        <v>53267.969999999994</v>
      </c>
      <c r="P51" s="34">
        <f t="shared" si="7"/>
        <v>0</v>
      </c>
      <c r="Q51" s="91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f t="shared" si="1"/>
        <v>0</v>
      </c>
      <c r="AH51" s="34">
        <f t="shared" si="5"/>
        <v>0</v>
      </c>
      <c r="AI51" s="34">
        <f t="shared" si="6"/>
        <v>0</v>
      </c>
      <c r="AJ51" s="34">
        <v>26633.984999999997</v>
      </c>
      <c r="AK51" s="94">
        <v>26633.984999999997</v>
      </c>
      <c r="AL51" s="94">
        <f t="shared" si="3"/>
        <v>0</v>
      </c>
    </row>
    <row r="52" spans="1:38" x14ac:dyDescent="0.25">
      <c r="A52" s="29">
        <f t="shared" si="4"/>
        <v>41</v>
      </c>
      <c r="B52" s="30" t="s">
        <v>72</v>
      </c>
      <c r="C52" s="30" t="s">
        <v>122</v>
      </c>
      <c r="D52" s="30" t="s">
        <v>123</v>
      </c>
      <c r="E52" s="29" t="s">
        <v>56</v>
      </c>
      <c r="F52" s="31" t="s">
        <v>200</v>
      </c>
      <c r="G52" s="29" t="s">
        <v>124</v>
      </c>
      <c r="H52" s="47"/>
      <c r="I52" s="32" t="s">
        <v>115</v>
      </c>
      <c r="J52" s="33" t="s">
        <v>115</v>
      </c>
      <c r="K52" s="33"/>
      <c r="L52" s="33">
        <v>2.92</v>
      </c>
      <c r="M52" s="29"/>
      <c r="N52" s="29">
        <v>17697</v>
      </c>
      <c r="O52" s="34">
        <f t="shared" si="7"/>
        <v>51675.24</v>
      </c>
      <c r="P52" s="34">
        <f t="shared" si="7"/>
        <v>0</v>
      </c>
      <c r="Q52" s="91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f t="shared" si="1"/>
        <v>0</v>
      </c>
      <c r="AH52" s="34">
        <f t="shared" si="5"/>
        <v>0</v>
      </c>
      <c r="AI52" s="34">
        <f t="shared" si="6"/>
        <v>0</v>
      </c>
      <c r="AJ52" s="34">
        <v>63036.713999999993</v>
      </c>
      <c r="AK52" s="94">
        <v>63036.713999999993</v>
      </c>
      <c r="AL52" s="94">
        <f t="shared" si="3"/>
        <v>0</v>
      </c>
    </row>
    <row r="53" spans="1:38" ht="45" x14ac:dyDescent="0.25">
      <c r="A53" s="29">
        <f t="shared" si="4"/>
        <v>42</v>
      </c>
      <c r="B53" s="30" t="s">
        <v>125</v>
      </c>
      <c r="C53" s="30" t="s">
        <v>126</v>
      </c>
      <c r="D53" s="37" t="s">
        <v>127</v>
      </c>
      <c r="E53" s="29" t="s">
        <v>56</v>
      </c>
      <c r="F53" s="31" t="s">
        <v>249</v>
      </c>
      <c r="G53" s="29"/>
      <c r="H53" s="35"/>
      <c r="I53" s="32" t="s">
        <v>57</v>
      </c>
      <c r="J53" s="33" t="s">
        <v>57</v>
      </c>
      <c r="K53" s="33"/>
      <c r="L53" s="33">
        <v>2.89</v>
      </c>
      <c r="M53" s="29"/>
      <c r="N53" s="29">
        <v>17697</v>
      </c>
      <c r="O53" s="34">
        <f t="shared" si="7"/>
        <v>51144.33</v>
      </c>
      <c r="P53" s="34">
        <f t="shared" si="7"/>
        <v>0</v>
      </c>
      <c r="Q53" s="91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>
        <f t="shared" si="1"/>
        <v>0</v>
      </c>
      <c r="AH53" s="34">
        <f t="shared" si="5"/>
        <v>0</v>
      </c>
      <c r="AI53" s="34">
        <f t="shared" si="6"/>
        <v>0</v>
      </c>
      <c r="AJ53" s="34">
        <v>56258.763000000006</v>
      </c>
      <c r="AK53" s="94">
        <v>56258.763000000006</v>
      </c>
      <c r="AL53" s="94">
        <f t="shared" si="3"/>
        <v>0</v>
      </c>
    </row>
    <row r="54" spans="1:38" ht="45" x14ac:dyDescent="0.25">
      <c r="A54" s="29">
        <f>A53+1</f>
        <v>43</v>
      </c>
      <c r="B54" s="30" t="s">
        <v>128</v>
      </c>
      <c r="C54" s="30" t="s">
        <v>129</v>
      </c>
      <c r="D54" s="37" t="s">
        <v>130</v>
      </c>
      <c r="E54" s="29" t="s">
        <v>56</v>
      </c>
      <c r="F54" s="31" t="s">
        <v>250</v>
      </c>
      <c r="G54" s="29"/>
      <c r="H54" s="48"/>
      <c r="I54" s="32" t="s">
        <v>115</v>
      </c>
      <c r="J54" s="33" t="s">
        <v>115</v>
      </c>
      <c r="K54" s="33"/>
      <c r="L54" s="33">
        <v>2.92</v>
      </c>
      <c r="M54" s="29"/>
      <c r="N54" s="29">
        <v>17697</v>
      </c>
      <c r="O54" s="34">
        <f t="shared" si="7"/>
        <v>51675.24</v>
      </c>
      <c r="P54" s="34">
        <f t="shared" si="7"/>
        <v>0</v>
      </c>
      <c r="Q54" s="91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>
        <f t="shared" si="1"/>
        <v>0</v>
      </c>
      <c r="AH54" s="34">
        <f t="shared" si="5"/>
        <v>0</v>
      </c>
      <c r="AI54" s="34">
        <f t="shared" si="6"/>
        <v>0</v>
      </c>
      <c r="AJ54" s="34">
        <v>62151.763999999996</v>
      </c>
      <c r="AK54" s="94">
        <v>62151.763999999996</v>
      </c>
      <c r="AL54" s="94">
        <f t="shared" si="3"/>
        <v>0</v>
      </c>
    </row>
    <row r="55" spans="1:38" x14ac:dyDescent="0.25">
      <c r="A55" s="29">
        <f t="shared" si="4"/>
        <v>44</v>
      </c>
      <c r="B55" s="30" t="s">
        <v>132</v>
      </c>
      <c r="C55" s="30" t="s">
        <v>76</v>
      </c>
      <c r="D55" s="30" t="s">
        <v>133</v>
      </c>
      <c r="E55" s="29" t="s">
        <v>56</v>
      </c>
      <c r="F55" s="31" t="s">
        <v>251</v>
      </c>
      <c r="G55" s="29"/>
      <c r="H55" s="47"/>
      <c r="I55" s="32" t="s">
        <v>71</v>
      </c>
      <c r="J55" s="33" t="s">
        <v>71</v>
      </c>
      <c r="K55" s="33"/>
      <c r="L55" s="33">
        <v>2.81</v>
      </c>
      <c r="M55" s="29"/>
      <c r="N55" s="29">
        <v>17697</v>
      </c>
      <c r="O55" s="34">
        <f t="shared" si="7"/>
        <v>49728.57</v>
      </c>
      <c r="P55" s="34">
        <f t="shared" si="7"/>
        <v>0</v>
      </c>
      <c r="Q55" s="91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>
        <f>W55+Z55+AC55+AF55</f>
        <v>0</v>
      </c>
      <c r="AH55" s="34">
        <f t="shared" si="5"/>
        <v>0</v>
      </c>
      <c r="AI55" s="34">
        <f t="shared" si="6"/>
        <v>0</v>
      </c>
      <c r="AJ55" s="34">
        <v>13675.356749999999</v>
      </c>
      <c r="AK55" s="94">
        <v>13675.356749999999</v>
      </c>
      <c r="AL55" s="94">
        <f t="shared" si="3"/>
        <v>0</v>
      </c>
    </row>
    <row r="56" spans="1:38" ht="75" x14ac:dyDescent="0.25">
      <c r="A56" s="29">
        <f>A55+1</f>
        <v>45</v>
      </c>
      <c r="B56" s="30" t="s">
        <v>134</v>
      </c>
      <c r="C56" s="30" t="s">
        <v>135</v>
      </c>
      <c r="D56" s="37" t="s">
        <v>136</v>
      </c>
      <c r="E56" s="29" t="s">
        <v>39</v>
      </c>
      <c r="F56" s="31" t="s">
        <v>252</v>
      </c>
      <c r="G56" s="29"/>
      <c r="H56" s="29">
        <v>10</v>
      </c>
      <c r="I56" s="32"/>
      <c r="J56" s="33"/>
      <c r="K56" s="33" t="s">
        <v>81</v>
      </c>
      <c r="L56" s="33">
        <v>4.43</v>
      </c>
      <c r="M56" s="29"/>
      <c r="N56" s="29">
        <v>17697</v>
      </c>
      <c r="O56" s="34">
        <f t="shared" si="7"/>
        <v>78397.709999999992</v>
      </c>
      <c r="P56" s="34">
        <f t="shared" si="7"/>
        <v>0</v>
      </c>
      <c r="Q56" s="91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f t="shared" si="1"/>
        <v>0</v>
      </c>
      <c r="AH56" s="34">
        <f t="shared" si="5"/>
        <v>0</v>
      </c>
      <c r="AI56" s="34">
        <f t="shared" si="6"/>
        <v>0</v>
      </c>
      <c r="AJ56" s="34">
        <v>86237.480999999985</v>
      </c>
      <c r="AK56" s="94">
        <v>86237.480999999985</v>
      </c>
      <c r="AL56" s="94">
        <f t="shared" si="3"/>
        <v>0</v>
      </c>
    </row>
    <row r="57" spans="1:38" x14ac:dyDescent="0.25">
      <c r="A57" s="29">
        <f t="shared" si="4"/>
        <v>46</v>
      </c>
      <c r="B57" s="30" t="s">
        <v>66</v>
      </c>
      <c r="C57" s="30" t="s">
        <v>86</v>
      </c>
      <c r="D57" s="37"/>
      <c r="E57" s="29" t="s">
        <v>39</v>
      </c>
      <c r="F57" s="50" t="s">
        <v>137</v>
      </c>
      <c r="G57" s="29"/>
      <c r="H57" s="29">
        <v>10</v>
      </c>
      <c r="I57" s="32"/>
      <c r="J57" s="33"/>
      <c r="K57" s="33" t="s">
        <v>75</v>
      </c>
      <c r="L57" s="33">
        <v>3.85</v>
      </c>
      <c r="M57" s="29"/>
      <c r="N57" s="29">
        <v>17697</v>
      </c>
      <c r="O57" s="34">
        <f t="shared" si="7"/>
        <v>68133.45</v>
      </c>
      <c r="P57" s="34">
        <f t="shared" si="7"/>
        <v>0</v>
      </c>
      <c r="Q57" s="91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f t="shared" si="1"/>
        <v>0</v>
      </c>
      <c r="AH57" s="34">
        <f t="shared" si="5"/>
        <v>0</v>
      </c>
      <c r="AI57" s="34">
        <f t="shared" si="6"/>
        <v>0</v>
      </c>
      <c r="AJ57" s="34">
        <v>37473.397499999999</v>
      </c>
      <c r="AK57" s="94">
        <v>37473.397499999999</v>
      </c>
      <c r="AL57" s="94">
        <f t="shared" si="3"/>
        <v>0</v>
      </c>
    </row>
    <row r="58" spans="1:38" ht="60" x14ac:dyDescent="0.25">
      <c r="A58" s="29">
        <f t="shared" si="4"/>
        <v>47</v>
      </c>
      <c r="B58" s="30" t="s">
        <v>138</v>
      </c>
      <c r="C58" s="30" t="s">
        <v>139</v>
      </c>
      <c r="D58" s="37" t="s">
        <v>140</v>
      </c>
      <c r="E58" s="29" t="s">
        <v>56</v>
      </c>
      <c r="F58" s="39" t="s">
        <v>253</v>
      </c>
      <c r="G58" s="29"/>
      <c r="H58" s="47"/>
      <c r="I58" s="32" t="s">
        <v>141</v>
      </c>
      <c r="J58" s="33" t="s">
        <v>141</v>
      </c>
      <c r="K58" s="33"/>
      <c r="L58" s="33">
        <v>2.77</v>
      </c>
      <c r="M58" s="29"/>
      <c r="N58" s="29">
        <v>17697</v>
      </c>
      <c r="O58" s="34">
        <f t="shared" si="7"/>
        <v>49020.69</v>
      </c>
      <c r="P58" s="34">
        <f t="shared" si="7"/>
        <v>0</v>
      </c>
      <c r="Q58" s="91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f t="shared" si="1"/>
        <v>0</v>
      </c>
      <c r="AH58" s="34">
        <f t="shared" si="5"/>
        <v>0</v>
      </c>
      <c r="AI58" s="34">
        <f t="shared" si="6"/>
        <v>0</v>
      </c>
      <c r="AJ58" s="34">
        <v>53922.759000000005</v>
      </c>
      <c r="AK58" s="94">
        <v>53922.759000000005</v>
      </c>
      <c r="AL58" s="94">
        <f t="shared" si="3"/>
        <v>0</v>
      </c>
    </row>
    <row r="59" spans="1:38" ht="45" x14ac:dyDescent="0.25">
      <c r="A59" s="29">
        <v>48</v>
      </c>
      <c r="B59" s="30" t="s">
        <v>142</v>
      </c>
      <c r="C59" s="30" t="s">
        <v>143</v>
      </c>
      <c r="D59" s="37" t="s">
        <v>144</v>
      </c>
      <c r="E59" s="29" t="s">
        <v>56</v>
      </c>
      <c r="F59" s="39" t="s">
        <v>254</v>
      </c>
      <c r="G59" s="29"/>
      <c r="H59" s="47"/>
      <c r="I59" s="32"/>
      <c r="J59" s="33"/>
      <c r="K59" s="33" t="s">
        <v>40</v>
      </c>
      <c r="L59" s="33">
        <v>3.04</v>
      </c>
      <c r="M59" s="29"/>
      <c r="N59" s="29">
        <v>17697</v>
      </c>
      <c r="O59" s="34">
        <f t="shared" si="7"/>
        <v>53798.879999999997</v>
      </c>
      <c r="P59" s="34">
        <f t="shared" si="7"/>
        <v>0</v>
      </c>
      <c r="Q59" s="91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>
        <f>W59+Z59+AC59+AF59</f>
        <v>0</v>
      </c>
      <c r="AH59" s="34">
        <f t="shared" si="5"/>
        <v>0</v>
      </c>
      <c r="AI59" s="34">
        <f t="shared" si="6"/>
        <v>0</v>
      </c>
      <c r="AJ59" s="34">
        <v>59178.767999999996</v>
      </c>
      <c r="AK59" s="94">
        <v>59178.767999999996</v>
      </c>
      <c r="AL59" s="94">
        <f t="shared" si="3"/>
        <v>0</v>
      </c>
    </row>
    <row r="60" spans="1:38" ht="45" x14ac:dyDescent="0.25">
      <c r="A60" s="33">
        <f t="shared" si="4"/>
        <v>49</v>
      </c>
      <c r="B60" s="49" t="s">
        <v>145</v>
      </c>
      <c r="C60" s="49" t="s">
        <v>146</v>
      </c>
      <c r="D60" s="51" t="s">
        <v>147</v>
      </c>
      <c r="E60" s="33" t="s">
        <v>39</v>
      </c>
      <c r="F60" s="42" t="s">
        <v>131</v>
      </c>
      <c r="G60" s="33" t="s">
        <v>148</v>
      </c>
      <c r="H60" s="33">
        <v>10</v>
      </c>
      <c r="I60" s="33"/>
      <c r="J60" s="33"/>
      <c r="K60" s="33" t="s">
        <v>149</v>
      </c>
      <c r="L60" s="33">
        <v>4.9000000000000004</v>
      </c>
      <c r="M60" s="33">
        <v>1</v>
      </c>
      <c r="N60" s="33">
        <v>17697</v>
      </c>
      <c r="O60" s="44">
        <f>L60*N60</f>
        <v>86715.3</v>
      </c>
      <c r="P60" s="44">
        <f>M60*O60</f>
        <v>86715.3</v>
      </c>
      <c r="Q60" s="92">
        <v>1.25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f>W60+Z60+AC60+AF60</f>
        <v>0</v>
      </c>
      <c r="AH60" s="34">
        <f t="shared" si="5"/>
        <v>108394.125</v>
      </c>
      <c r="AI60" s="34">
        <f t="shared" si="6"/>
        <v>10839.4125</v>
      </c>
      <c r="AJ60" s="44">
        <v>119233.53750000001</v>
      </c>
      <c r="AK60" s="94">
        <v>95386.83</v>
      </c>
      <c r="AL60" s="94">
        <f t="shared" si="3"/>
        <v>23846.707500000004</v>
      </c>
    </row>
    <row r="61" spans="1:38" ht="45" x14ac:dyDescent="0.25">
      <c r="A61" s="29">
        <v>50</v>
      </c>
      <c r="B61" s="30" t="s">
        <v>150</v>
      </c>
      <c r="C61" s="30" t="s">
        <v>42</v>
      </c>
      <c r="D61" s="37" t="s">
        <v>151</v>
      </c>
      <c r="E61" s="29" t="s">
        <v>56</v>
      </c>
      <c r="F61" s="31" t="s">
        <v>131</v>
      </c>
      <c r="G61" s="29"/>
      <c r="H61" s="29">
        <v>14</v>
      </c>
      <c r="I61" s="32"/>
      <c r="J61" s="33"/>
      <c r="K61" s="33" t="s">
        <v>40</v>
      </c>
      <c r="L61" s="33">
        <v>3.19</v>
      </c>
      <c r="M61" s="29"/>
      <c r="N61" s="29">
        <v>17697</v>
      </c>
      <c r="O61" s="34">
        <f t="shared" si="7"/>
        <v>56453.43</v>
      </c>
      <c r="P61" s="34">
        <f t="shared" si="7"/>
        <v>0</v>
      </c>
      <c r="Q61" s="91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>
        <f t="shared" si="1"/>
        <v>0</v>
      </c>
      <c r="AH61" s="34">
        <f t="shared" si="5"/>
        <v>0</v>
      </c>
      <c r="AI61" s="34">
        <f t="shared" si="6"/>
        <v>0</v>
      </c>
      <c r="AJ61" s="34">
        <v>90324.772999999986</v>
      </c>
      <c r="AK61" s="94">
        <v>90324.772999999986</v>
      </c>
      <c r="AL61" s="94">
        <f t="shared" si="3"/>
        <v>0</v>
      </c>
    </row>
    <row r="62" spans="1:38" x14ac:dyDescent="0.25">
      <c r="A62" s="29">
        <v>51</v>
      </c>
      <c r="B62" s="30" t="s">
        <v>152</v>
      </c>
      <c r="C62" s="30" t="s">
        <v>122</v>
      </c>
      <c r="D62" s="30" t="s">
        <v>153</v>
      </c>
      <c r="E62" s="29" t="s">
        <v>56</v>
      </c>
      <c r="F62" s="31" t="s">
        <v>255</v>
      </c>
      <c r="G62" s="29" t="s">
        <v>124</v>
      </c>
      <c r="H62" s="47"/>
      <c r="I62" s="32" t="s">
        <v>115</v>
      </c>
      <c r="J62" s="33" t="s">
        <v>115</v>
      </c>
      <c r="K62" s="33"/>
      <c r="L62" s="33">
        <v>2.92</v>
      </c>
      <c r="M62" s="29"/>
      <c r="N62" s="29">
        <v>17697</v>
      </c>
      <c r="O62" s="34">
        <f t="shared" si="7"/>
        <v>51675.24</v>
      </c>
      <c r="P62" s="34">
        <f t="shared" si="7"/>
        <v>0</v>
      </c>
      <c r="Q62" s="91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>
        <f t="shared" si="1"/>
        <v>0</v>
      </c>
      <c r="AH62" s="34">
        <f t="shared" si="5"/>
        <v>0</v>
      </c>
      <c r="AI62" s="34">
        <f t="shared" si="6"/>
        <v>0</v>
      </c>
      <c r="AJ62" s="34">
        <v>63036.713999999993</v>
      </c>
      <c r="AK62" s="94">
        <v>63036.713999999993</v>
      </c>
      <c r="AL62" s="94">
        <f t="shared" si="3"/>
        <v>0</v>
      </c>
    </row>
    <row r="63" spans="1:38" x14ac:dyDescent="0.25">
      <c r="A63" s="29">
        <f t="shared" si="4"/>
        <v>52</v>
      </c>
      <c r="B63" s="30" t="s">
        <v>152</v>
      </c>
      <c r="C63" s="30" t="s">
        <v>117</v>
      </c>
      <c r="D63" s="30" t="s">
        <v>153</v>
      </c>
      <c r="E63" s="29" t="s">
        <v>56</v>
      </c>
      <c r="F63" s="31" t="s">
        <v>255</v>
      </c>
      <c r="G63" s="29"/>
      <c r="H63" s="47"/>
      <c r="I63" s="32" t="s">
        <v>71</v>
      </c>
      <c r="J63" s="33" t="s">
        <v>71</v>
      </c>
      <c r="K63" s="33"/>
      <c r="L63" s="33">
        <v>2.81</v>
      </c>
      <c r="M63" s="29"/>
      <c r="N63" s="29">
        <v>17697</v>
      </c>
      <c r="O63" s="34">
        <f t="shared" si="7"/>
        <v>49728.57</v>
      </c>
      <c r="P63" s="34">
        <f t="shared" si="7"/>
        <v>0</v>
      </c>
      <c r="Q63" s="91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>
        <f t="shared" si="1"/>
        <v>0</v>
      </c>
      <c r="AH63" s="34">
        <f t="shared" si="5"/>
        <v>0</v>
      </c>
      <c r="AI63" s="34">
        <f t="shared" si="6"/>
        <v>0</v>
      </c>
      <c r="AJ63" s="34">
        <v>24864.285</v>
      </c>
      <c r="AK63" s="94">
        <v>24864.285</v>
      </c>
      <c r="AL63" s="94">
        <f t="shared" si="3"/>
        <v>0</v>
      </c>
    </row>
    <row r="64" spans="1:38" ht="45" x14ac:dyDescent="0.25">
      <c r="A64" s="29">
        <f t="shared" si="4"/>
        <v>53</v>
      </c>
      <c r="B64" s="30" t="s">
        <v>154</v>
      </c>
      <c r="C64" s="30" t="s">
        <v>74</v>
      </c>
      <c r="D64" s="37" t="s">
        <v>155</v>
      </c>
      <c r="E64" s="29" t="s">
        <v>39</v>
      </c>
      <c r="F64" s="31" t="s">
        <v>256</v>
      </c>
      <c r="G64" s="29" t="s">
        <v>156</v>
      </c>
      <c r="H64" s="29">
        <v>10</v>
      </c>
      <c r="I64" s="32"/>
      <c r="J64" s="33"/>
      <c r="K64" s="33" t="s">
        <v>75</v>
      </c>
      <c r="L64" s="33">
        <v>3.78</v>
      </c>
      <c r="M64" s="29">
        <v>0.5</v>
      </c>
      <c r="N64" s="29">
        <v>17697</v>
      </c>
      <c r="O64" s="34">
        <f t="shared" si="7"/>
        <v>66894.66</v>
      </c>
      <c r="P64" s="34">
        <f t="shared" si="7"/>
        <v>33447.33</v>
      </c>
      <c r="Q64" s="91">
        <v>1.25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>
        <f t="shared" si="1"/>
        <v>0</v>
      </c>
      <c r="AH64" s="34">
        <f t="shared" si="5"/>
        <v>41809.162500000006</v>
      </c>
      <c r="AI64" s="34">
        <f t="shared" si="6"/>
        <v>4180.9162500000011</v>
      </c>
      <c r="AJ64" s="34">
        <v>45990.078750000008</v>
      </c>
      <c r="AK64" s="94">
        <v>36792.063000000002</v>
      </c>
      <c r="AL64" s="94">
        <f t="shared" si="3"/>
        <v>9198.0157500000059</v>
      </c>
    </row>
    <row r="65" spans="1:38" ht="36" x14ac:dyDescent="0.25">
      <c r="A65" s="29">
        <f t="shared" si="4"/>
        <v>54</v>
      </c>
      <c r="B65" s="30" t="s">
        <v>157</v>
      </c>
      <c r="C65" s="30" t="s">
        <v>158</v>
      </c>
      <c r="D65" s="37" t="s">
        <v>159</v>
      </c>
      <c r="E65" s="29" t="s">
        <v>39</v>
      </c>
      <c r="F65" s="31" t="s">
        <v>257</v>
      </c>
      <c r="G65" s="29"/>
      <c r="H65" s="29">
        <v>14</v>
      </c>
      <c r="I65" s="32"/>
      <c r="J65" s="33"/>
      <c r="K65" s="33" t="s">
        <v>40</v>
      </c>
      <c r="L65" s="33">
        <v>3.08</v>
      </c>
      <c r="M65" s="29"/>
      <c r="N65" s="29">
        <v>17697</v>
      </c>
      <c r="O65" s="34">
        <f t="shared" si="7"/>
        <v>54506.76</v>
      </c>
      <c r="P65" s="34">
        <f t="shared" si="7"/>
        <v>0</v>
      </c>
      <c r="Q65" s="91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>
        <f t="shared" si="1"/>
        <v>0</v>
      </c>
      <c r="AH65" s="34">
        <f t="shared" si="5"/>
        <v>0</v>
      </c>
      <c r="AI65" s="34">
        <f t="shared" si="6"/>
        <v>0</v>
      </c>
      <c r="AJ65" s="34">
        <v>59957.436000000002</v>
      </c>
      <c r="AK65" s="94">
        <v>59957.436000000002</v>
      </c>
      <c r="AL65" s="94">
        <f t="shared" si="3"/>
        <v>0</v>
      </c>
    </row>
    <row r="66" spans="1:38" ht="30" x14ac:dyDescent="0.25">
      <c r="A66" s="29">
        <f t="shared" si="4"/>
        <v>55</v>
      </c>
      <c r="B66" s="30" t="s">
        <v>160</v>
      </c>
      <c r="C66" s="30" t="s">
        <v>161</v>
      </c>
      <c r="D66" s="37" t="s">
        <v>162</v>
      </c>
      <c r="E66" s="29" t="s">
        <v>39</v>
      </c>
      <c r="F66" s="31" t="s">
        <v>258</v>
      </c>
      <c r="G66" s="29"/>
      <c r="H66" s="29">
        <v>10</v>
      </c>
      <c r="I66" s="32"/>
      <c r="J66" s="33"/>
      <c r="K66" s="33" t="s">
        <v>163</v>
      </c>
      <c r="L66" s="33">
        <v>4.6100000000000003</v>
      </c>
      <c r="M66" s="29"/>
      <c r="N66" s="29">
        <v>17697</v>
      </c>
      <c r="O66" s="34">
        <f t="shared" si="7"/>
        <v>81583.170000000013</v>
      </c>
      <c r="P66" s="34">
        <f t="shared" si="7"/>
        <v>0</v>
      </c>
      <c r="Q66" s="91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>
        <f t="shared" si="1"/>
        <v>0</v>
      </c>
      <c r="AH66" s="34">
        <f t="shared" si="5"/>
        <v>0</v>
      </c>
      <c r="AI66" s="34">
        <f t="shared" si="6"/>
        <v>0</v>
      </c>
      <c r="AJ66" s="34">
        <v>89741.487000000008</v>
      </c>
      <c r="AK66" s="94">
        <v>89741.487000000008</v>
      </c>
      <c r="AL66" s="94">
        <f t="shared" si="3"/>
        <v>0</v>
      </c>
    </row>
    <row r="67" spans="1:38" ht="30" x14ac:dyDescent="0.25">
      <c r="A67" s="29">
        <f t="shared" si="4"/>
        <v>56</v>
      </c>
      <c r="B67" s="30" t="s">
        <v>279</v>
      </c>
      <c r="C67" s="30" t="s">
        <v>164</v>
      </c>
      <c r="D67" s="37" t="s">
        <v>165</v>
      </c>
      <c r="E67" s="29" t="s">
        <v>39</v>
      </c>
      <c r="F67" s="52" t="s">
        <v>259</v>
      </c>
      <c r="G67" s="29"/>
      <c r="H67" s="29">
        <v>10</v>
      </c>
      <c r="I67" s="32"/>
      <c r="J67" s="33"/>
      <c r="K67" s="33" t="s">
        <v>75</v>
      </c>
      <c r="L67" s="33">
        <v>4.1900000000000004</v>
      </c>
      <c r="M67" s="29">
        <v>1</v>
      </c>
      <c r="N67" s="29">
        <v>17697</v>
      </c>
      <c r="O67" s="34">
        <f t="shared" si="7"/>
        <v>74150.430000000008</v>
      </c>
      <c r="P67" s="34">
        <f t="shared" si="7"/>
        <v>74150.430000000008</v>
      </c>
      <c r="Q67" s="91">
        <v>1.25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>
        <f t="shared" si="1"/>
        <v>0</v>
      </c>
      <c r="AH67" s="34">
        <f t="shared" si="5"/>
        <v>92688.037500000006</v>
      </c>
      <c r="AI67" s="34">
        <f t="shared" si="6"/>
        <v>9268.8037500000009</v>
      </c>
      <c r="AJ67" s="34">
        <v>101956.84125000001</v>
      </c>
      <c r="AK67" s="94">
        <v>81565.473000000013</v>
      </c>
      <c r="AL67" s="94">
        <f t="shared" si="3"/>
        <v>20391.36825</v>
      </c>
    </row>
    <row r="68" spans="1:38" ht="60" x14ac:dyDescent="0.25">
      <c r="A68" s="29">
        <v>57</v>
      </c>
      <c r="B68" s="30" t="s">
        <v>166</v>
      </c>
      <c r="C68" s="30" t="s">
        <v>80</v>
      </c>
      <c r="D68" s="37" t="s">
        <v>167</v>
      </c>
      <c r="E68" s="29" t="s">
        <v>39</v>
      </c>
      <c r="F68" s="53" t="s">
        <v>260</v>
      </c>
      <c r="G68" s="29"/>
      <c r="H68" s="29"/>
      <c r="I68" s="32"/>
      <c r="J68" s="33"/>
      <c r="K68" s="33" t="s">
        <v>163</v>
      </c>
      <c r="L68" s="33">
        <v>4.0999999999999996</v>
      </c>
      <c r="M68" s="29"/>
      <c r="N68" s="29">
        <v>17697</v>
      </c>
      <c r="O68" s="34">
        <f t="shared" si="7"/>
        <v>72557.7</v>
      </c>
      <c r="P68" s="34">
        <f t="shared" si="7"/>
        <v>0</v>
      </c>
      <c r="Q68" s="91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>
        <f>W68+Z68+AC68+AF68</f>
        <v>0</v>
      </c>
      <c r="AH68" s="34">
        <f t="shared" si="5"/>
        <v>0</v>
      </c>
      <c r="AI68" s="34">
        <f t="shared" si="6"/>
        <v>0</v>
      </c>
      <c r="AJ68" s="34">
        <v>42561.735000000001</v>
      </c>
      <c r="AK68" s="94">
        <v>42561.735000000001</v>
      </c>
      <c r="AL68" s="94">
        <f t="shared" si="3"/>
        <v>0</v>
      </c>
    </row>
    <row r="69" spans="1:38" ht="45" x14ac:dyDescent="0.25">
      <c r="A69" s="29">
        <v>58</v>
      </c>
      <c r="B69" s="30" t="s">
        <v>168</v>
      </c>
      <c r="C69" s="30" t="s">
        <v>169</v>
      </c>
      <c r="D69" s="37" t="s">
        <v>170</v>
      </c>
      <c r="E69" s="29" t="s">
        <v>56</v>
      </c>
      <c r="F69" s="31" t="s">
        <v>261</v>
      </c>
      <c r="G69" s="29"/>
      <c r="H69" s="29">
        <v>14</v>
      </c>
      <c r="I69" s="32"/>
      <c r="J69" s="33"/>
      <c r="K69" s="33" t="s">
        <v>40</v>
      </c>
      <c r="L69" s="33">
        <v>2.94</v>
      </c>
      <c r="M69" s="29"/>
      <c r="N69" s="29">
        <v>17697</v>
      </c>
      <c r="O69" s="34">
        <f t="shared" si="7"/>
        <v>52029.18</v>
      </c>
      <c r="P69" s="34">
        <f t="shared" si="7"/>
        <v>0</v>
      </c>
      <c r="Q69" s="91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>
        <f t="shared" si="1"/>
        <v>0</v>
      </c>
      <c r="AH69" s="34">
        <f t="shared" si="5"/>
        <v>0</v>
      </c>
      <c r="AI69" s="34">
        <f t="shared" si="6"/>
        <v>0</v>
      </c>
      <c r="AJ69" s="34">
        <v>57232.097999999998</v>
      </c>
      <c r="AK69" s="94">
        <v>57232.097999999998</v>
      </c>
      <c r="AL69" s="94">
        <f t="shared" si="3"/>
        <v>0</v>
      </c>
    </row>
    <row r="70" spans="1:38" ht="45" x14ac:dyDescent="0.25">
      <c r="A70" s="29">
        <f t="shared" si="4"/>
        <v>59</v>
      </c>
      <c r="B70" s="30" t="s">
        <v>171</v>
      </c>
      <c r="C70" s="30" t="s">
        <v>172</v>
      </c>
      <c r="D70" s="37" t="s">
        <v>173</v>
      </c>
      <c r="E70" s="29" t="s">
        <v>39</v>
      </c>
      <c r="F70" s="31" t="s">
        <v>248</v>
      </c>
      <c r="G70" s="29"/>
      <c r="H70" s="29">
        <v>10</v>
      </c>
      <c r="I70" s="32"/>
      <c r="J70" s="33"/>
      <c r="K70" s="33" t="s">
        <v>81</v>
      </c>
      <c r="L70" s="33">
        <v>4.1900000000000004</v>
      </c>
      <c r="M70" s="29"/>
      <c r="N70" s="29">
        <v>17697</v>
      </c>
      <c r="O70" s="34">
        <f t="shared" si="7"/>
        <v>74150.430000000008</v>
      </c>
      <c r="P70" s="34">
        <f t="shared" si="7"/>
        <v>0</v>
      </c>
      <c r="Q70" s="91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>
        <f t="shared" si="1"/>
        <v>0</v>
      </c>
      <c r="AH70" s="34">
        <f t="shared" si="5"/>
        <v>0</v>
      </c>
      <c r="AI70" s="34">
        <f t="shared" si="6"/>
        <v>0</v>
      </c>
      <c r="AJ70" s="34">
        <v>81565.473000000013</v>
      </c>
      <c r="AK70" s="94">
        <v>81565.473000000013</v>
      </c>
      <c r="AL70" s="94">
        <f t="shared" si="3"/>
        <v>0</v>
      </c>
    </row>
    <row r="71" spans="1:38" ht="30" x14ac:dyDescent="0.25">
      <c r="A71" s="29">
        <f t="shared" si="4"/>
        <v>60</v>
      </c>
      <c r="B71" s="30" t="s">
        <v>174</v>
      </c>
      <c r="C71" s="30" t="s">
        <v>105</v>
      </c>
      <c r="D71" s="37" t="s">
        <v>175</v>
      </c>
      <c r="E71" s="29" t="s">
        <v>39</v>
      </c>
      <c r="F71" s="31" t="s">
        <v>262</v>
      </c>
      <c r="G71" s="29"/>
      <c r="H71" s="29">
        <v>10</v>
      </c>
      <c r="I71" s="32"/>
      <c r="J71" s="33"/>
      <c r="K71" s="33" t="s">
        <v>81</v>
      </c>
      <c r="L71" s="33">
        <v>4.83</v>
      </c>
      <c r="M71" s="29"/>
      <c r="N71" s="29">
        <v>17697</v>
      </c>
      <c r="O71" s="34">
        <f t="shared" si="7"/>
        <v>85476.51</v>
      </c>
      <c r="P71" s="34">
        <f t="shared" si="7"/>
        <v>0</v>
      </c>
      <c r="Q71" s="91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>
        <f t="shared" si="1"/>
        <v>0</v>
      </c>
      <c r="AH71" s="34">
        <f t="shared" si="5"/>
        <v>0</v>
      </c>
      <c r="AI71" s="34">
        <f t="shared" si="6"/>
        <v>0</v>
      </c>
      <c r="AJ71" s="34">
        <v>94024.160999999993</v>
      </c>
      <c r="AK71" s="94">
        <v>94024.160999999993</v>
      </c>
      <c r="AL71" s="94">
        <f t="shared" si="3"/>
        <v>0</v>
      </c>
    </row>
    <row r="72" spans="1:38" ht="30" x14ac:dyDescent="0.25">
      <c r="A72" s="29">
        <f t="shared" si="4"/>
        <v>61</v>
      </c>
      <c r="B72" s="30" t="s">
        <v>176</v>
      </c>
      <c r="C72" s="30" t="s">
        <v>177</v>
      </c>
      <c r="D72" s="37" t="s">
        <v>178</v>
      </c>
      <c r="E72" s="29" t="s">
        <v>39</v>
      </c>
      <c r="F72" s="31" t="s">
        <v>263</v>
      </c>
      <c r="G72" s="29"/>
      <c r="H72" s="29">
        <v>5</v>
      </c>
      <c r="I72" s="32"/>
      <c r="J72" s="33"/>
      <c r="K72" s="33" t="s">
        <v>47</v>
      </c>
      <c r="L72" s="33">
        <v>6.6</v>
      </c>
      <c r="M72" s="29">
        <v>1</v>
      </c>
      <c r="N72" s="29">
        <v>17697</v>
      </c>
      <c r="O72" s="34">
        <f t="shared" si="7"/>
        <v>116800.2</v>
      </c>
      <c r="P72" s="34">
        <f t="shared" si="7"/>
        <v>116800.2</v>
      </c>
      <c r="Q72" s="91">
        <v>1.25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3"/>
      <c r="AD72" s="29"/>
      <c r="AE72" s="29"/>
      <c r="AF72" s="29"/>
      <c r="AG72" s="29">
        <f t="shared" si="1"/>
        <v>0</v>
      </c>
      <c r="AH72" s="34">
        <f t="shared" si="5"/>
        <v>146000.25</v>
      </c>
      <c r="AI72" s="34">
        <f t="shared" si="6"/>
        <v>14600.025000000001</v>
      </c>
      <c r="AJ72" s="34">
        <v>160600.27499999999</v>
      </c>
      <c r="AK72" s="94">
        <v>128480.22</v>
      </c>
      <c r="AL72" s="94">
        <f t="shared" si="3"/>
        <v>32120.054999999993</v>
      </c>
    </row>
    <row r="73" spans="1:38" ht="45" x14ac:dyDescent="0.25">
      <c r="A73" s="29">
        <f t="shared" si="4"/>
        <v>62</v>
      </c>
      <c r="B73" s="30" t="s">
        <v>179</v>
      </c>
      <c r="C73" s="30" t="s">
        <v>180</v>
      </c>
      <c r="D73" s="37" t="s">
        <v>181</v>
      </c>
      <c r="E73" s="29" t="s">
        <v>56</v>
      </c>
      <c r="F73" s="31" t="s">
        <v>244</v>
      </c>
      <c r="G73" s="29"/>
      <c r="H73" s="35"/>
      <c r="I73" s="32" t="s">
        <v>57</v>
      </c>
      <c r="J73" s="33" t="s">
        <v>71</v>
      </c>
      <c r="K73" s="33"/>
      <c r="L73" s="33">
        <v>2.81</v>
      </c>
      <c r="M73" s="29"/>
      <c r="N73" s="29">
        <v>17697</v>
      </c>
      <c r="O73" s="34">
        <f t="shared" si="7"/>
        <v>49728.57</v>
      </c>
      <c r="P73" s="34">
        <f t="shared" si="7"/>
        <v>0</v>
      </c>
      <c r="Q73" s="91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>
        <f t="shared" si="1"/>
        <v>0</v>
      </c>
      <c r="AH73" s="34">
        <f t="shared" si="5"/>
        <v>0</v>
      </c>
      <c r="AI73" s="34">
        <f t="shared" si="6"/>
        <v>0</v>
      </c>
      <c r="AJ73" s="34">
        <v>54701.426999999996</v>
      </c>
      <c r="AK73" s="94">
        <v>54701.426999999996</v>
      </c>
      <c r="AL73" s="94">
        <f t="shared" si="3"/>
        <v>0</v>
      </c>
    </row>
    <row r="74" spans="1:38" x14ac:dyDescent="0.25">
      <c r="A74" s="29">
        <f>A73+1</f>
        <v>63</v>
      </c>
      <c r="B74" s="30" t="s">
        <v>182</v>
      </c>
      <c r="C74" s="30" t="s">
        <v>76</v>
      </c>
      <c r="D74" s="30"/>
      <c r="E74" s="29" t="s">
        <v>56</v>
      </c>
      <c r="F74" s="31" t="s">
        <v>264</v>
      </c>
      <c r="G74" s="29"/>
      <c r="H74" s="35"/>
      <c r="I74" s="32" t="s">
        <v>71</v>
      </c>
      <c r="J74" s="33" t="s">
        <v>71</v>
      </c>
      <c r="K74" s="33"/>
      <c r="L74" s="33">
        <v>2.81</v>
      </c>
      <c r="M74" s="29"/>
      <c r="N74" s="29">
        <v>17697</v>
      </c>
      <c r="O74" s="34">
        <f t="shared" si="7"/>
        <v>49728.57</v>
      </c>
      <c r="P74" s="34">
        <f t="shared" si="7"/>
        <v>0</v>
      </c>
      <c r="Q74" s="91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>
        <f t="shared" si="1"/>
        <v>0</v>
      </c>
      <c r="AH74" s="34">
        <f t="shared" si="5"/>
        <v>0</v>
      </c>
      <c r="AI74" s="34">
        <f t="shared" si="6"/>
        <v>0</v>
      </c>
      <c r="AJ74" s="34">
        <v>68376.783750000002</v>
      </c>
      <c r="AK74" s="94">
        <v>68376.783750000002</v>
      </c>
      <c r="AL74" s="94">
        <f t="shared" si="3"/>
        <v>0</v>
      </c>
    </row>
    <row r="75" spans="1:38" ht="30" x14ac:dyDescent="0.25">
      <c r="A75" s="29">
        <f t="shared" si="4"/>
        <v>64</v>
      </c>
      <c r="B75" s="30" t="s">
        <v>183</v>
      </c>
      <c r="C75" s="30" t="s">
        <v>184</v>
      </c>
      <c r="D75" s="37" t="s">
        <v>185</v>
      </c>
      <c r="E75" s="29" t="s">
        <v>56</v>
      </c>
      <c r="F75" s="31" t="s">
        <v>265</v>
      </c>
      <c r="G75" s="29"/>
      <c r="H75" s="35"/>
      <c r="I75" s="32" t="s">
        <v>57</v>
      </c>
      <c r="J75" s="33" t="s">
        <v>57</v>
      </c>
      <c r="K75" s="33"/>
      <c r="L75" s="33">
        <v>2.89</v>
      </c>
      <c r="M75" s="29"/>
      <c r="N75" s="29">
        <v>17697</v>
      </c>
      <c r="O75" s="34">
        <f t="shared" si="7"/>
        <v>51144.33</v>
      </c>
      <c r="P75" s="34">
        <f t="shared" si="7"/>
        <v>0</v>
      </c>
      <c r="Q75" s="91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>
        <f t="shared" si="1"/>
        <v>0</v>
      </c>
      <c r="AH75" s="34">
        <f t="shared" si="5"/>
        <v>0</v>
      </c>
      <c r="AI75" s="34">
        <f t="shared" si="6"/>
        <v>0</v>
      </c>
      <c r="AJ75" s="34">
        <v>56258.763000000006</v>
      </c>
      <c r="AK75" s="94">
        <v>56258.763000000006</v>
      </c>
      <c r="AL75" s="94">
        <f t="shared" si="3"/>
        <v>0</v>
      </c>
    </row>
    <row r="76" spans="1:38" x14ac:dyDescent="0.25">
      <c r="A76" s="29">
        <f t="shared" si="4"/>
        <v>65</v>
      </c>
      <c r="B76" s="30" t="s">
        <v>186</v>
      </c>
      <c r="C76" s="30" t="s">
        <v>89</v>
      </c>
      <c r="D76" s="30"/>
      <c r="E76" s="29" t="s">
        <v>56</v>
      </c>
      <c r="F76" s="31" t="s">
        <v>266</v>
      </c>
      <c r="G76" s="29"/>
      <c r="H76" s="35"/>
      <c r="I76" s="32" t="s">
        <v>71</v>
      </c>
      <c r="J76" s="33" t="s">
        <v>71</v>
      </c>
      <c r="K76" s="33"/>
      <c r="L76" s="33">
        <v>2.81</v>
      </c>
      <c r="M76" s="29"/>
      <c r="N76" s="29">
        <v>17697</v>
      </c>
      <c r="O76" s="34">
        <f t="shared" si="7"/>
        <v>49728.57</v>
      </c>
      <c r="P76" s="34">
        <f t="shared" si="7"/>
        <v>0</v>
      </c>
      <c r="Q76" s="91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>
        <f t="shared" si="1"/>
        <v>0</v>
      </c>
      <c r="AH76" s="34">
        <f t="shared" si="5"/>
        <v>0</v>
      </c>
      <c r="AI76" s="34">
        <f t="shared" si="6"/>
        <v>0</v>
      </c>
      <c r="AJ76" s="34">
        <v>87361.140499999994</v>
      </c>
      <c r="AK76" s="94">
        <v>87361.140499999994</v>
      </c>
      <c r="AL76" s="94">
        <f t="shared" si="3"/>
        <v>0</v>
      </c>
    </row>
    <row r="77" spans="1:38" ht="45" x14ac:dyDescent="0.25">
      <c r="A77" s="29">
        <v>66</v>
      </c>
      <c r="B77" s="30" t="s">
        <v>187</v>
      </c>
      <c r="C77" s="30" t="s">
        <v>188</v>
      </c>
      <c r="D77" s="37" t="s">
        <v>189</v>
      </c>
      <c r="E77" s="29" t="s">
        <v>39</v>
      </c>
      <c r="F77" s="39" t="s">
        <v>267</v>
      </c>
      <c r="G77" s="29"/>
      <c r="H77" s="29">
        <v>10</v>
      </c>
      <c r="I77" s="32"/>
      <c r="J77" s="33"/>
      <c r="K77" s="33" t="s">
        <v>81</v>
      </c>
      <c r="L77" s="33">
        <v>4.51</v>
      </c>
      <c r="M77" s="29"/>
      <c r="N77" s="29">
        <v>17697</v>
      </c>
      <c r="O77" s="34">
        <f t="shared" si="7"/>
        <v>79813.47</v>
      </c>
      <c r="P77" s="34">
        <f t="shared" si="7"/>
        <v>0</v>
      </c>
      <c r="Q77" s="91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>
        <f t="shared" si="1"/>
        <v>0</v>
      </c>
      <c r="AH77" s="34">
        <f t="shared" si="5"/>
        <v>0</v>
      </c>
      <c r="AI77" s="34">
        <f t="shared" si="6"/>
        <v>0</v>
      </c>
      <c r="AJ77" s="34">
        <v>87794.816999999995</v>
      </c>
      <c r="AK77" s="94">
        <v>87794.816999999995</v>
      </c>
      <c r="AL77" s="94">
        <f t="shared" ref="AL77:AL97" si="8">AJ77-AK77</f>
        <v>0</v>
      </c>
    </row>
    <row r="78" spans="1:38" ht="30" x14ac:dyDescent="0.25">
      <c r="A78" s="29">
        <f t="shared" ref="A78:A96" si="9">A77+1</f>
        <v>67</v>
      </c>
      <c r="B78" s="30" t="s">
        <v>190</v>
      </c>
      <c r="C78" s="30" t="s">
        <v>191</v>
      </c>
      <c r="D78" s="37" t="s">
        <v>192</v>
      </c>
      <c r="E78" s="29" t="s">
        <v>39</v>
      </c>
      <c r="F78" s="31" t="s">
        <v>268</v>
      </c>
      <c r="G78" s="29" t="s">
        <v>193</v>
      </c>
      <c r="H78" s="29">
        <v>10</v>
      </c>
      <c r="I78" s="32"/>
      <c r="J78" s="33"/>
      <c r="K78" s="33" t="s">
        <v>194</v>
      </c>
      <c r="L78" s="33">
        <v>4.2300000000000004</v>
      </c>
      <c r="M78" s="29">
        <v>1</v>
      </c>
      <c r="N78" s="29">
        <v>17697</v>
      </c>
      <c r="O78" s="34">
        <f t="shared" ref="O78:P93" si="10">L78*N78</f>
        <v>74858.310000000012</v>
      </c>
      <c r="P78" s="34">
        <f t="shared" si="10"/>
        <v>74858.310000000012</v>
      </c>
      <c r="Q78" s="91">
        <v>1.25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>
        <f>W78+Z78+AC78+AF78</f>
        <v>0</v>
      </c>
      <c r="AH78" s="34">
        <f t="shared" si="5"/>
        <v>93572.887500000012</v>
      </c>
      <c r="AI78" s="34">
        <f t="shared" si="6"/>
        <v>9357.2887500000015</v>
      </c>
      <c r="AJ78" s="34">
        <v>102930.17625000002</v>
      </c>
      <c r="AK78" s="94">
        <v>82344.141000000018</v>
      </c>
      <c r="AL78" s="94">
        <f t="shared" si="8"/>
        <v>20586.035250000001</v>
      </c>
    </row>
    <row r="79" spans="1:38" ht="60" x14ac:dyDescent="0.25">
      <c r="A79" s="29">
        <f t="shared" si="9"/>
        <v>68</v>
      </c>
      <c r="B79" s="30" t="s">
        <v>195</v>
      </c>
      <c r="C79" s="30" t="s">
        <v>196</v>
      </c>
      <c r="D79" s="37" t="s">
        <v>197</v>
      </c>
      <c r="E79" s="29" t="s">
        <v>56</v>
      </c>
      <c r="F79" s="31" t="s">
        <v>269</v>
      </c>
      <c r="G79" s="29"/>
      <c r="H79" s="47"/>
      <c r="I79" s="32" t="s">
        <v>69</v>
      </c>
      <c r="J79" s="33" t="s">
        <v>71</v>
      </c>
      <c r="K79" s="33"/>
      <c r="L79" s="33">
        <v>2.81</v>
      </c>
      <c r="M79" s="29"/>
      <c r="N79" s="29">
        <v>17697</v>
      </c>
      <c r="O79" s="34">
        <f t="shared" si="10"/>
        <v>49728.57</v>
      </c>
      <c r="P79" s="34">
        <f t="shared" si="10"/>
        <v>0</v>
      </c>
      <c r="Q79" s="91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>
        <f>W79+Z79+AC79+AF79</f>
        <v>0</v>
      </c>
      <c r="AH79" s="34">
        <f t="shared" ref="AH79:AH97" si="11">P79*Q79</f>
        <v>0</v>
      </c>
      <c r="AI79" s="34">
        <f t="shared" ref="AI79:AI97" si="12">AH79*10%</f>
        <v>0</v>
      </c>
      <c r="AJ79" s="34">
        <v>54701.426999999996</v>
      </c>
      <c r="AK79" s="94">
        <v>54701.426999999996</v>
      </c>
      <c r="AL79" s="94">
        <f t="shared" si="8"/>
        <v>0</v>
      </c>
    </row>
    <row r="80" spans="1:38" ht="60" x14ac:dyDescent="0.25">
      <c r="A80" s="29">
        <f t="shared" si="9"/>
        <v>69</v>
      </c>
      <c r="B80" s="30" t="s">
        <v>195</v>
      </c>
      <c r="C80" s="30" t="s">
        <v>89</v>
      </c>
      <c r="D80" s="37" t="s">
        <v>197</v>
      </c>
      <c r="E80" s="29" t="s">
        <v>56</v>
      </c>
      <c r="F80" s="31" t="s">
        <v>269</v>
      </c>
      <c r="G80" s="29"/>
      <c r="H80" s="35"/>
      <c r="I80" s="32" t="s">
        <v>71</v>
      </c>
      <c r="J80" s="33" t="s">
        <v>71</v>
      </c>
      <c r="K80" s="33"/>
      <c r="L80" s="33">
        <v>2.81</v>
      </c>
      <c r="M80" s="29"/>
      <c r="N80" s="29">
        <v>17697</v>
      </c>
      <c r="O80" s="34">
        <f t="shared" si="10"/>
        <v>49728.57</v>
      </c>
      <c r="P80" s="34">
        <f t="shared" si="10"/>
        <v>0</v>
      </c>
      <c r="Q80" s="91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34">
        <f>W80+Z80+AC80+AF80</f>
        <v>0</v>
      </c>
      <c r="AH80" s="34">
        <f t="shared" si="11"/>
        <v>0</v>
      </c>
      <c r="AI80" s="34">
        <f t="shared" si="12"/>
        <v>0</v>
      </c>
      <c r="AJ80" s="34">
        <v>27519.285</v>
      </c>
      <c r="AK80" s="94">
        <v>27519.285</v>
      </c>
      <c r="AL80" s="94">
        <f t="shared" si="8"/>
        <v>0</v>
      </c>
    </row>
    <row r="81" spans="1:38" x14ac:dyDescent="0.25">
      <c r="A81" s="29">
        <v>70</v>
      </c>
      <c r="B81" s="49" t="s">
        <v>66</v>
      </c>
      <c r="C81" s="30" t="s">
        <v>198</v>
      </c>
      <c r="D81" s="30"/>
      <c r="E81" s="29" t="s">
        <v>56</v>
      </c>
      <c r="F81" s="54" t="s">
        <v>270</v>
      </c>
      <c r="G81" s="29"/>
      <c r="H81" s="35"/>
      <c r="I81" s="32" t="s">
        <v>69</v>
      </c>
      <c r="J81" s="33" t="s">
        <v>69</v>
      </c>
      <c r="K81" s="33"/>
      <c r="L81" s="33">
        <v>2.84</v>
      </c>
      <c r="M81" s="29"/>
      <c r="N81" s="29">
        <v>17697</v>
      </c>
      <c r="O81" s="34">
        <f t="shared" si="10"/>
        <v>50259.479999999996</v>
      </c>
      <c r="P81" s="34">
        <f t="shared" si="10"/>
        <v>0</v>
      </c>
      <c r="Q81" s="91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>
        <f t="shared" ref="AG81:AG97" si="13">W81+Z81+AC81+AF81</f>
        <v>0</v>
      </c>
      <c r="AH81" s="34">
        <f t="shared" si="11"/>
        <v>0</v>
      </c>
      <c r="AI81" s="34">
        <f t="shared" si="12"/>
        <v>0</v>
      </c>
      <c r="AJ81" s="34">
        <v>27642.714</v>
      </c>
      <c r="AK81" s="94">
        <v>27642.714</v>
      </c>
      <c r="AL81" s="94">
        <f t="shared" si="8"/>
        <v>0</v>
      </c>
    </row>
    <row r="82" spans="1:38" x14ac:dyDescent="0.25">
      <c r="A82" s="29">
        <f t="shared" si="9"/>
        <v>71</v>
      </c>
      <c r="B82" s="30" t="s">
        <v>199</v>
      </c>
      <c r="C82" s="30" t="s">
        <v>89</v>
      </c>
      <c r="D82" s="30"/>
      <c r="E82" s="29" t="s">
        <v>56</v>
      </c>
      <c r="F82" s="31" t="s">
        <v>271</v>
      </c>
      <c r="G82" s="29"/>
      <c r="H82" s="35"/>
      <c r="I82" s="32" t="s">
        <v>71</v>
      </c>
      <c r="J82" s="33" t="s">
        <v>71</v>
      </c>
      <c r="K82" s="33"/>
      <c r="L82" s="33">
        <v>2.81</v>
      </c>
      <c r="M82" s="29"/>
      <c r="N82" s="29">
        <v>17697</v>
      </c>
      <c r="O82" s="34">
        <f t="shared" si="10"/>
        <v>49728.57</v>
      </c>
      <c r="P82" s="34">
        <f t="shared" si="10"/>
        <v>0</v>
      </c>
      <c r="Q82" s="91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>
        <f t="shared" si="13"/>
        <v>0</v>
      </c>
      <c r="AH82" s="34">
        <f t="shared" si="11"/>
        <v>0</v>
      </c>
      <c r="AI82" s="34">
        <f t="shared" si="12"/>
        <v>0</v>
      </c>
      <c r="AJ82" s="34">
        <v>60010.527000000002</v>
      </c>
      <c r="AK82" s="94">
        <v>60010.527000000002</v>
      </c>
      <c r="AL82" s="94">
        <f t="shared" si="8"/>
        <v>0</v>
      </c>
    </row>
    <row r="83" spans="1:38" x14ac:dyDescent="0.25">
      <c r="A83" s="29">
        <f t="shared" si="9"/>
        <v>72</v>
      </c>
      <c r="B83" s="30" t="s">
        <v>199</v>
      </c>
      <c r="C83" s="30" t="s">
        <v>89</v>
      </c>
      <c r="D83" s="30"/>
      <c r="E83" s="29" t="s">
        <v>56</v>
      </c>
      <c r="F83" s="31" t="s">
        <v>271</v>
      </c>
      <c r="G83" s="29"/>
      <c r="H83" s="35"/>
      <c r="I83" s="32" t="s">
        <v>71</v>
      </c>
      <c r="J83" s="33" t="s">
        <v>71</v>
      </c>
      <c r="K83" s="33"/>
      <c r="L83" s="33">
        <v>2.81</v>
      </c>
      <c r="M83" s="29"/>
      <c r="N83" s="29">
        <v>17697</v>
      </c>
      <c r="O83" s="34">
        <f t="shared" si="10"/>
        <v>49728.57</v>
      </c>
      <c r="P83" s="34">
        <f t="shared" si="10"/>
        <v>0</v>
      </c>
      <c r="Q83" s="91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34">
        <f>W83+Z83+AC83+AF83</f>
        <v>0</v>
      </c>
      <c r="AH83" s="34">
        <f t="shared" si="11"/>
        <v>0</v>
      </c>
      <c r="AI83" s="34">
        <f t="shared" si="12"/>
        <v>0</v>
      </c>
      <c r="AJ83" s="34">
        <v>27518.834999999999</v>
      </c>
      <c r="AK83" s="94">
        <v>27518.834999999999</v>
      </c>
      <c r="AL83" s="94">
        <f t="shared" si="8"/>
        <v>0</v>
      </c>
    </row>
    <row r="84" spans="1:38" ht="24" x14ac:dyDescent="0.25">
      <c r="A84" s="29">
        <f t="shared" si="9"/>
        <v>73</v>
      </c>
      <c r="B84" s="30" t="s">
        <v>201</v>
      </c>
      <c r="C84" s="30" t="s">
        <v>89</v>
      </c>
      <c r="D84" s="30" t="s">
        <v>202</v>
      </c>
      <c r="E84" s="29" t="s">
        <v>56</v>
      </c>
      <c r="F84" s="31" t="s">
        <v>272</v>
      </c>
      <c r="G84" s="29"/>
      <c r="H84" s="35"/>
      <c r="I84" s="32" t="s">
        <v>71</v>
      </c>
      <c r="J84" s="33" t="s">
        <v>71</v>
      </c>
      <c r="K84" s="33"/>
      <c r="L84" s="33">
        <v>2.81</v>
      </c>
      <c r="M84" s="29"/>
      <c r="N84" s="29">
        <v>17697</v>
      </c>
      <c r="O84" s="34">
        <f t="shared" si="10"/>
        <v>49728.57</v>
      </c>
      <c r="P84" s="34">
        <f t="shared" si="10"/>
        <v>0</v>
      </c>
      <c r="Q84" s="91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>
        <f t="shared" si="13"/>
        <v>0</v>
      </c>
      <c r="AH84" s="34">
        <f t="shared" si="11"/>
        <v>0</v>
      </c>
      <c r="AI84" s="34">
        <f t="shared" si="12"/>
        <v>0</v>
      </c>
      <c r="AJ84" s="34">
        <v>87361.2405</v>
      </c>
      <c r="AK84" s="94">
        <v>87361.2405</v>
      </c>
      <c r="AL84" s="94">
        <f t="shared" si="8"/>
        <v>0</v>
      </c>
    </row>
    <row r="85" spans="1:38" ht="24" x14ac:dyDescent="0.25">
      <c r="A85" s="29">
        <v>74</v>
      </c>
      <c r="B85" s="30" t="s">
        <v>203</v>
      </c>
      <c r="C85" s="30" t="s">
        <v>73</v>
      </c>
      <c r="D85" s="37"/>
      <c r="E85" s="29" t="s">
        <v>56</v>
      </c>
      <c r="F85" s="31" t="s">
        <v>272</v>
      </c>
      <c r="G85" s="29"/>
      <c r="H85" s="35"/>
      <c r="I85" s="32" t="s">
        <v>71</v>
      </c>
      <c r="J85" s="33" t="s">
        <v>71</v>
      </c>
      <c r="K85" s="33"/>
      <c r="L85" s="33">
        <v>2.81</v>
      </c>
      <c r="M85" s="29"/>
      <c r="N85" s="29">
        <v>17697</v>
      </c>
      <c r="O85" s="34">
        <f>L85*N85</f>
        <v>49728.57</v>
      </c>
      <c r="P85" s="34">
        <f>M85*O85</f>
        <v>0</v>
      </c>
      <c r="Q85" s="91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>
        <f>W85+Z85+AC85+AF85</f>
        <v>0</v>
      </c>
      <c r="AH85" s="34">
        <f t="shared" si="11"/>
        <v>0</v>
      </c>
      <c r="AI85" s="34">
        <f t="shared" si="12"/>
        <v>0</v>
      </c>
      <c r="AJ85" s="34">
        <v>30005.713499999998</v>
      </c>
      <c r="AK85" s="94">
        <v>30005.713499999998</v>
      </c>
      <c r="AL85" s="94">
        <f t="shared" si="8"/>
        <v>0</v>
      </c>
    </row>
    <row r="86" spans="1:38" ht="45" x14ac:dyDescent="0.25">
      <c r="A86" s="33">
        <v>75</v>
      </c>
      <c r="B86" s="30" t="s">
        <v>204</v>
      </c>
      <c r="C86" s="30" t="s">
        <v>42</v>
      </c>
      <c r="D86" s="37" t="s">
        <v>205</v>
      </c>
      <c r="E86" s="29" t="s">
        <v>39</v>
      </c>
      <c r="F86" s="31" t="s">
        <v>273</v>
      </c>
      <c r="G86" s="29"/>
      <c r="H86" s="29">
        <v>14</v>
      </c>
      <c r="I86" s="32"/>
      <c r="J86" s="33"/>
      <c r="K86" s="33" t="s">
        <v>40</v>
      </c>
      <c r="L86" s="33">
        <v>3.29</v>
      </c>
      <c r="M86" s="29"/>
      <c r="N86" s="29">
        <v>17697</v>
      </c>
      <c r="O86" s="34">
        <f t="shared" si="10"/>
        <v>58223.13</v>
      </c>
      <c r="P86" s="34">
        <f t="shared" si="10"/>
        <v>0</v>
      </c>
      <c r="Q86" s="91"/>
      <c r="R86" s="29"/>
      <c r="S86" s="29"/>
      <c r="T86" s="29"/>
      <c r="U86" s="29"/>
      <c r="V86" s="29"/>
      <c r="W86" s="29"/>
      <c r="X86" s="29"/>
      <c r="Y86" s="29"/>
      <c r="Z86" s="29"/>
      <c r="AA86" s="72"/>
      <c r="AB86" s="72"/>
      <c r="AC86" s="29"/>
      <c r="AD86" s="29"/>
      <c r="AE86" s="29"/>
      <c r="AF86" s="29"/>
      <c r="AG86" s="29">
        <f t="shared" si="13"/>
        <v>0</v>
      </c>
      <c r="AH86" s="34">
        <f t="shared" si="11"/>
        <v>0</v>
      </c>
      <c r="AI86" s="34">
        <f t="shared" si="12"/>
        <v>0</v>
      </c>
      <c r="AJ86" s="34">
        <v>93157.442999999999</v>
      </c>
      <c r="AK86" s="94">
        <v>93157.442999999999</v>
      </c>
      <c r="AL86" s="94">
        <f t="shared" si="8"/>
        <v>0</v>
      </c>
    </row>
    <row r="87" spans="1:38" x14ac:dyDescent="0.25">
      <c r="A87" s="29">
        <f t="shared" si="9"/>
        <v>76</v>
      </c>
      <c r="B87" s="30" t="s">
        <v>66</v>
      </c>
      <c r="C87" s="30" t="s">
        <v>49</v>
      </c>
      <c r="D87" s="30"/>
      <c r="E87" s="29" t="s">
        <v>39</v>
      </c>
      <c r="F87" s="31" t="s">
        <v>68</v>
      </c>
      <c r="G87" s="29" t="s">
        <v>51</v>
      </c>
      <c r="H87" s="29">
        <v>9</v>
      </c>
      <c r="I87" s="32"/>
      <c r="J87" s="33"/>
      <c r="K87" s="33" t="s">
        <v>206</v>
      </c>
      <c r="L87" s="33">
        <v>4.13</v>
      </c>
      <c r="M87" s="29"/>
      <c r="N87" s="29">
        <v>17697</v>
      </c>
      <c r="O87" s="34">
        <f t="shared" si="10"/>
        <v>73088.61</v>
      </c>
      <c r="P87" s="34">
        <f t="shared" si="10"/>
        <v>0</v>
      </c>
      <c r="Q87" s="91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>
        <f t="shared" si="13"/>
        <v>0</v>
      </c>
      <c r="AH87" s="34">
        <f t="shared" si="11"/>
        <v>0</v>
      </c>
      <c r="AI87" s="34">
        <f t="shared" si="12"/>
        <v>0</v>
      </c>
      <c r="AJ87" s="34">
        <v>40198.735500000003</v>
      </c>
      <c r="AK87" s="94">
        <v>40198.735500000003</v>
      </c>
      <c r="AL87" s="94">
        <f t="shared" si="8"/>
        <v>0</v>
      </c>
    </row>
    <row r="88" spans="1:38" ht="45" x14ac:dyDescent="0.25">
      <c r="A88" s="29">
        <v>77</v>
      </c>
      <c r="B88" s="30" t="s">
        <v>142</v>
      </c>
      <c r="C88" s="30" t="s">
        <v>86</v>
      </c>
      <c r="D88" s="37" t="s">
        <v>144</v>
      </c>
      <c r="E88" s="29" t="s">
        <v>56</v>
      </c>
      <c r="F88" s="31" t="s">
        <v>283</v>
      </c>
      <c r="G88" s="29"/>
      <c r="H88" s="29">
        <v>13</v>
      </c>
      <c r="I88" s="32"/>
      <c r="J88" s="33"/>
      <c r="K88" s="33" t="s">
        <v>207</v>
      </c>
      <c r="L88" s="29">
        <v>3.32</v>
      </c>
      <c r="M88" s="29"/>
      <c r="N88" s="29">
        <v>17697</v>
      </c>
      <c r="O88" s="34">
        <f t="shared" si="10"/>
        <v>58754.039999999994</v>
      </c>
      <c r="P88" s="34">
        <f t="shared" si="10"/>
        <v>0</v>
      </c>
      <c r="Q88" s="91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>
        <f t="shared" si="13"/>
        <v>0</v>
      </c>
      <c r="AH88" s="34">
        <f t="shared" si="11"/>
        <v>0</v>
      </c>
      <c r="AI88" s="34">
        <f t="shared" si="12"/>
        <v>0</v>
      </c>
      <c r="AJ88" s="34">
        <v>32314.721999999998</v>
      </c>
      <c r="AK88" s="94">
        <v>32314.721999999998</v>
      </c>
      <c r="AL88" s="94">
        <f t="shared" si="8"/>
        <v>0</v>
      </c>
    </row>
    <row r="89" spans="1:38" x14ac:dyDescent="0.25">
      <c r="A89" s="29">
        <f>A88+1</f>
        <v>78</v>
      </c>
      <c r="B89" s="30" t="s">
        <v>208</v>
      </c>
      <c r="C89" s="30" t="s">
        <v>209</v>
      </c>
      <c r="D89" s="30"/>
      <c r="E89" s="29" t="s">
        <v>56</v>
      </c>
      <c r="F89" s="31" t="s">
        <v>274</v>
      </c>
      <c r="G89" s="29"/>
      <c r="H89" s="35"/>
      <c r="I89" s="32" t="s">
        <v>71</v>
      </c>
      <c r="J89" s="33" t="s">
        <v>71</v>
      </c>
      <c r="K89" s="33"/>
      <c r="L89" s="33">
        <v>2.81</v>
      </c>
      <c r="M89" s="29"/>
      <c r="N89" s="29">
        <v>17697</v>
      </c>
      <c r="O89" s="34">
        <f t="shared" si="10"/>
        <v>49728.57</v>
      </c>
      <c r="P89" s="34">
        <f t="shared" si="10"/>
        <v>0</v>
      </c>
      <c r="Q89" s="91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>
        <f t="shared" si="13"/>
        <v>0</v>
      </c>
      <c r="AH89" s="34">
        <f t="shared" si="11"/>
        <v>0</v>
      </c>
      <c r="AI89" s="34">
        <f t="shared" si="12"/>
        <v>0</v>
      </c>
      <c r="AJ89" s="34">
        <v>27350.713499999998</v>
      </c>
      <c r="AK89" s="94">
        <v>27350.713499999998</v>
      </c>
      <c r="AL89" s="94">
        <f t="shared" si="8"/>
        <v>0</v>
      </c>
    </row>
    <row r="90" spans="1:38" x14ac:dyDescent="0.25">
      <c r="A90" s="29">
        <f t="shared" si="9"/>
        <v>79</v>
      </c>
      <c r="B90" s="30" t="s">
        <v>210</v>
      </c>
      <c r="C90" s="30" t="s">
        <v>211</v>
      </c>
      <c r="D90" s="37"/>
      <c r="E90" s="29" t="s">
        <v>56</v>
      </c>
      <c r="F90" s="39" t="s">
        <v>275</v>
      </c>
      <c r="G90" s="29"/>
      <c r="H90" s="35"/>
      <c r="I90" s="32" t="s">
        <v>57</v>
      </c>
      <c r="J90" s="33" t="s">
        <v>57</v>
      </c>
      <c r="K90" s="33"/>
      <c r="L90" s="33">
        <v>2.89</v>
      </c>
      <c r="M90" s="29"/>
      <c r="N90" s="29">
        <v>17697</v>
      </c>
      <c r="O90" s="34">
        <f t="shared" si="10"/>
        <v>51144.33</v>
      </c>
      <c r="P90" s="34">
        <f t="shared" si="10"/>
        <v>0</v>
      </c>
      <c r="Q90" s="91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>
        <f t="shared" si="13"/>
        <v>0</v>
      </c>
      <c r="AH90" s="34">
        <f t="shared" si="11"/>
        <v>0</v>
      </c>
      <c r="AI90" s="34">
        <f t="shared" si="12"/>
        <v>0</v>
      </c>
      <c r="AJ90" s="34">
        <v>56258.763000000006</v>
      </c>
      <c r="AK90" s="94">
        <v>56258.763000000006</v>
      </c>
      <c r="AL90" s="94">
        <f t="shared" si="8"/>
        <v>0</v>
      </c>
    </row>
    <row r="91" spans="1:38" x14ac:dyDescent="0.25">
      <c r="A91" s="29">
        <f t="shared" si="9"/>
        <v>80</v>
      </c>
      <c r="B91" s="30" t="s">
        <v>66</v>
      </c>
      <c r="C91" s="30" t="s">
        <v>103</v>
      </c>
      <c r="D91" s="30"/>
      <c r="E91" s="29" t="s">
        <v>39</v>
      </c>
      <c r="F91" s="31" t="s">
        <v>68</v>
      </c>
      <c r="G91" s="29"/>
      <c r="H91" s="29">
        <v>10</v>
      </c>
      <c r="I91" s="32"/>
      <c r="J91" s="33"/>
      <c r="K91" s="33" t="s">
        <v>81</v>
      </c>
      <c r="L91" s="33">
        <v>4.0999999999999996</v>
      </c>
      <c r="M91" s="29"/>
      <c r="N91" s="29">
        <v>17697</v>
      </c>
      <c r="O91" s="34">
        <f t="shared" si="10"/>
        <v>72557.7</v>
      </c>
      <c r="P91" s="34">
        <f t="shared" si="10"/>
        <v>0</v>
      </c>
      <c r="Q91" s="91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>
        <f t="shared" si="13"/>
        <v>0</v>
      </c>
      <c r="AH91" s="34">
        <f t="shared" si="11"/>
        <v>0</v>
      </c>
      <c r="AI91" s="34">
        <f t="shared" si="12"/>
        <v>0</v>
      </c>
      <c r="AJ91" s="34">
        <v>39906.735000000001</v>
      </c>
      <c r="AK91" s="94">
        <v>39906.735000000001</v>
      </c>
      <c r="AL91" s="94">
        <f t="shared" si="8"/>
        <v>0</v>
      </c>
    </row>
    <row r="92" spans="1:38" ht="30" x14ac:dyDescent="0.25">
      <c r="A92" s="29">
        <f t="shared" si="9"/>
        <v>81</v>
      </c>
      <c r="B92" s="30" t="s">
        <v>212</v>
      </c>
      <c r="C92" s="30" t="s">
        <v>213</v>
      </c>
      <c r="D92" s="37" t="s">
        <v>214</v>
      </c>
      <c r="E92" s="29" t="s">
        <v>39</v>
      </c>
      <c r="F92" s="31" t="s">
        <v>276</v>
      </c>
      <c r="G92" s="29"/>
      <c r="H92" s="29">
        <v>8</v>
      </c>
      <c r="I92" s="32"/>
      <c r="J92" s="33"/>
      <c r="K92" s="33" t="s">
        <v>97</v>
      </c>
      <c r="L92" s="33">
        <v>4.9800000000000004</v>
      </c>
      <c r="M92" s="29"/>
      <c r="N92" s="29">
        <v>17697</v>
      </c>
      <c r="O92" s="34">
        <f t="shared" si="10"/>
        <v>88131.060000000012</v>
      </c>
      <c r="P92" s="34">
        <f t="shared" si="10"/>
        <v>0</v>
      </c>
      <c r="Q92" s="91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>
        <f t="shared" si="13"/>
        <v>0</v>
      </c>
      <c r="AH92" s="34">
        <f t="shared" si="11"/>
        <v>0</v>
      </c>
      <c r="AI92" s="34">
        <f t="shared" si="12"/>
        <v>0</v>
      </c>
      <c r="AJ92" s="34">
        <v>102253.16600000001</v>
      </c>
      <c r="AK92" s="94">
        <v>102253.16600000001</v>
      </c>
      <c r="AL92" s="94">
        <f t="shared" si="8"/>
        <v>0</v>
      </c>
    </row>
    <row r="93" spans="1:38" ht="60" x14ac:dyDescent="0.25">
      <c r="A93" s="29">
        <v>82</v>
      </c>
      <c r="B93" s="30" t="s">
        <v>215</v>
      </c>
      <c r="C93" s="30" t="s">
        <v>216</v>
      </c>
      <c r="D93" s="37" t="s">
        <v>217</v>
      </c>
      <c r="E93" s="29" t="s">
        <v>39</v>
      </c>
      <c r="F93" s="31" t="s">
        <v>277</v>
      </c>
      <c r="G93" s="29"/>
      <c r="H93" s="29">
        <v>5</v>
      </c>
      <c r="I93" s="32"/>
      <c r="J93" s="33"/>
      <c r="K93" s="33" t="s">
        <v>47</v>
      </c>
      <c r="L93" s="33">
        <v>6.42</v>
      </c>
      <c r="M93" s="29">
        <v>1</v>
      </c>
      <c r="N93" s="29">
        <v>17697</v>
      </c>
      <c r="O93" s="34">
        <f t="shared" si="10"/>
        <v>113614.74</v>
      </c>
      <c r="P93" s="34">
        <f t="shared" si="10"/>
        <v>113614.74</v>
      </c>
      <c r="Q93" s="91">
        <v>1.25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>
        <f t="shared" si="13"/>
        <v>0</v>
      </c>
      <c r="AH93" s="34">
        <f t="shared" si="11"/>
        <v>142018.42500000002</v>
      </c>
      <c r="AI93" s="34">
        <f t="shared" si="12"/>
        <v>14201.842500000002</v>
      </c>
      <c r="AJ93" s="34">
        <v>156220.26750000002</v>
      </c>
      <c r="AK93" s="94">
        <v>124976.21400000001</v>
      </c>
      <c r="AL93" s="94">
        <f t="shared" si="8"/>
        <v>31244.053500000009</v>
      </c>
    </row>
    <row r="94" spans="1:38" ht="60" x14ac:dyDescent="0.25">
      <c r="A94" s="29">
        <f t="shared" si="9"/>
        <v>83</v>
      </c>
      <c r="B94" s="30" t="s">
        <v>218</v>
      </c>
      <c r="C94" s="30" t="s">
        <v>219</v>
      </c>
      <c r="D94" s="37" t="s">
        <v>220</v>
      </c>
      <c r="E94" s="29" t="s">
        <v>39</v>
      </c>
      <c r="F94" s="31" t="s">
        <v>268</v>
      </c>
      <c r="G94" s="29"/>
      <c r="H94" s="29">
        <v>13</v>
      </c>
      <c r="I94" s="32"/>
      <c r="J94" s="33"/>
      <c r="K94" s="33" t="s">
        <v>79</v>
      </c>
      <c r="L94" s="33">
        <v>3.54</v>
      </c>
      <c r="M94" s="29"/>
      <c r="N94" s="29">
        <v>17697</v>
      </c>
      <c r="O94" s="34">
        <f t="shared" ref="O94:P97" si="14">L94*N94</f>
        <v>62647.38</v>
      </c>
      <c r="P94" s="34">
        <f t="shared" si="14"/>
        <v>0</v>
      </c>
      <c r="Q94" s="91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>
        <f t="shared" si="13"/>
        <v>0</v>
      </c>
      <c r="AH94" s="34">
        <f t="shared" si="11"/>
        <v>0</v>
      </c>
      <c r="AI94" s="34">
        <f t="shared" si="12"/>
        <v>0</v>
      </c>
      <c r="AJ94" s="34">
        <v>68912.118000000002</v>
      </c>
      <c r="AK94" s="94">
        <v>68912.118000000002</v>
      </c>
      <c r="AL94" s="94">
        <f t="shared" si="8"/>
        <v>0</v>
      </c>
    </row>
    <row r="95" spans="1:38" ht="45" x14ac:dyDescent="0.25">
      <c r="A95" s="29">
        <f t="shared" si="9"/>
        <v>84</v>
      </c>
      <c r="B95" s="30" t="s">
        <v>221</v>
      </c>
      <c r="C95" s="30" t="s">
        <v>222</v>
      </c>
      <c r="D95" s="37" t="s">
        <v>223</v>
      </c>
      <c r="E95" s="29" t="s">
        <v>56</v>
      </c>
      <c r="F95" s="31" t="s">
        <v>276</v>
      </c>
      <c r="G95" s="29"/>
      <c r="H95" s="35"/>
      <c r="I95" s="32"/>
      <c r="J95" s="33"/>
      <c r="K95" s="33" t="s">
        <v>79</v>
      </c>
      <c r="L95" s="33">
        <v>3.57</v>
      </c>
      <c r="M95" s="29"/>
      <c r="N95" s="29">
        <v>17697</v>
      </c>
      <c r="O95" s="34">
        <f t="shared" si="14"/>
        <v>63178.289999999994</v>
      </c>
      <c r="P95" s="34">
        <f t="shared" si="14"/>
        <v>0</v>
      </c>
      <c r="Q95" s="91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>
        <f t="shared" si="13"/>
        <v>0</v>
      </c>
      <c r="AH95" s="34">
        <f t="shared" si="11"/>
        <v>0</v>
      </c>
      <c r="AI95" s="34">
        <f t="shared" si="12"/>
        <v>0</v>
      </c>
      <c r="AJ95" s="34">
        <v>31589.144999999997</v>
      </c>
      <c r="AK95" s="94">
        <v>31589.144999999997</v>
      </c>
      <c r="AL95" s="94">
        <f t="shared" si="8"/>
        <v>0</v>
      </c>
    </row>
    <row r="96" spans="1:38" ht="45" x14ac:dyDescent="0.25">
      <c r="A96" s="29">
        <f t="shared" si="9"/>
        <v>85</v>
      </c>
      <c r="B96" s="30" t="s">
        <v>221</v>
      </c>
      <c r="C96" s="30" t="s">
        <v>224</v>
      </c>
      <c r="D96" s="37" t="s">
        <v>223</v>
      </c>
      <c r="E96" s="55" t="s">
        <v>39</v>
      </c>
      <c r="F96" s="31" t="s">
        <v>276</v>
      </c>
      <c r="G96" s="56"/>
      <c r="H96" s="29">
        <v>13</v>
      </c>
      <c r="I96" s="32"/>
      <c r="J96" s="33"/>
      <c r="K96" s="33" t="s">
        <v>79</v>
      </c>
      <c r="L96" s="33">
        <v>3.57</v>
      </c>
      <c r="M96" s="29"/>
      <c r="N96" s="29">
        <v>17697</v>
      </c>
      <c r="O96" s="34">
        <f t="shared" si="14"/>
        <v>63178.289999999994</v>
      </c>
      <c r="P96" s="34">
        <f t="shared" si="14"/>
        <v>0</v>
      </c>
      <c r="Q96" s="91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>
        <f t="shared" si="13"/>
        <v>0</v>
      </c>
      <c r="AH96" s="34">
        <f t="shared" si="11"/>
        <v>0</v>
      </c>
      <c r="AI96" s="34">
        <f t="shared" si="12"/>
        <v>0</v>
      </c>
      <c r="AJ96" s="34">
        <v>69496.118999999992</v>
      </c>
      <c r="AK96" s="94">
        <v>69496.118999999992</v>
      </c>
      <c r="AL96" s="94">
        <f t="shared" si="8"/>
        <v>0</v>
      </c>
    </row>
    <row r="97" spans="1:38" ht="24" x14ac:dyDescent="0.25">
      <c r="A97" s="29">
        <v>86</v>
      </c>
      <c r="B97" s="30" t="s">
        <v>286</v>
      </c>
      <c r="C97" s="30" t="s">
        <v>289</v>
      </c>
      <c r="D97" s="37" t="s">
        <v>287</v>
      </c>
      <c r="E97" s="55" t="s">
        <v>39</v>
      </c>
      <c r="F97" s="31" t="s">
        <v>290</v>
      </c>
      <c r="G97" s="56"/>
      <c r="H97" s="29"/>
      <c r="I97" s="32"/>
      <c r="J97" s="33"/>
      <c r="K97" s="33" t="s">
        <v>207</v>
      </c>
      <c r="L97" s="33">
        <v>3.58</v>
      </c>
      <c r="M97" s="29">
        <v>1</v>
      </c>
      <c r="N97" s="29">
        <v>17697</v>
      </c>
      <c r="O97" s="34">
        <f t="shared" si="14"/>
        <v>63355.26</v>
      </c>
      <c r="P97" s="34">
        <f t="shared" si="14"/>
        <v>63355.26</v>
      </c>
      <c r="Q97" s="91">
        <v>1.25</v>
      </c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>
        <f t="shared" si="13"/>
        <v>0</v>
      </c>
      <c r="AH97" s="34">
        <f t="shared" si="11"/>
        <v>79194.074999999997</v>
      </c>
      <c r="AI97" s="34">
        <f t="shared" si="12"/>
        <v>7919.4075000000003</v>
      </c>
      <c r="AJ97" s="34">
        <v>87113.482499999998</v>
      </c>
      <c r="AK97" s="94">
        <v>69690.786000000007</v>
      </c>
      <c r="AL97" s="94">
        <f t="shared" si="8"/>
        <v>17422.696499999991</v>
      </c>
    </row>
    <row r="98" spans="1:38" x14ac:dyDescent="0.25">
      <c r="A98" s="57"/>
      <c r="B98" s="58" t="s">
        <v>225</v>
      </c>
      <c r="C98" s="58"/>
      <c r="D98" s="30"/>
      <c r="E98" s="73"/>
      <c r="F98" s="31"/>
      <c r="G98" s="74"/>
      <c r="H98" s="72"/>
      <c r="I98" s="75"/>
      <c r="J98" s="76"/>
      <c r="K98" s="76"/>
      <c r="L98" s="76"/>
      <c r="M98" s="63">
        <f>SUM(M12:M97)</f>
        <v>10</v>
      </c>
      <c r="N98" s="63"/>
      <c r="O98" s="63"/>
      <c r="P98" s="64">
        <f>SUM(P12:P97)</f>
        <v>875824.53</v>
      </c>
      <c r="Q98" s="64"/>
      <c r="R98" s="64"/>
      <c r="S98" s="64"/>
      <c r="T98" s="64"/>
      <c r="U98" s="64"/>
      <c r="V98" s="64"/>
      <c r="W98" s="64">
        <f>SUM(W12:W96)</f>
        <v>0</v>
      </c>
      <c r="X98" s="64"/>
      <c r="Y98" s="64"/>
      <c r="Z98" s="64">
        <f>SUM(Z12:Z96)</f>
        <v>0</v>
      </c>
      <c r="AA98" s="64"/>
      <c r="AB98" s="64"/>
      <c r="AC98" s="64">
        <f>SUM(AC12:AC96)</f>
        <v>0</v>
      </c>
      <c r="AD98" s="64"/>
      <c r="AE98" s="64"/>
      <c r="AF98" s="64">
        <f>SUM(AF13:AF96)</f>
        <v>0</v>
      </c>
      <c r="AG98" s="64">
        <f>SUM(AG12:AG96)</f>
        <v>0</v>
      </c>
      <c r="AH98" s="64">
        <f>SUM(AH12:AH97)</f>
        <v>1094780.6625000001</v>
      </c>
      <c r="AI98" s="64">
        <f>SUM(AI12:AI97)</f>
        <v>109478.06625</v>
      </c>
      <c r="AJ98" s="64">
        <v>5310140.38375</v>
      </c>
      <c r="AK98" s="95">
        <v>5069288.6380000012</v>
      </c>
      <c r="AL98" s="95">
        <f>SUM(AL12:AL97)</f>
        <v>240851.74575</v>
      </c>
    </row>
    <row r="99" spans="1:38" x14ac:dyDescent="0.25">
      <c r="A99" s="1"/>
      <c r="B99" s="2"/>
      <c r="C99" s="2"/>
      <c r="D99" s="2"/>
      <c r="E99" s="7"/>
      <c r="F99" s="65"/>
      <c r="G99" s="7"/>
      <c r="H99" s="7"/>
      <c r="I99" s="66"/>
      <c r="J99" s="67"/>
      <c r="K99" s="67"/>
      <c r="L99" s="67"/>
      <c r="M99" s="7"/>
      <c r="N99" s="7"/>
      <c r="O99" s="6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"/>
      <c r="AH99" s="1"/>
      <c r="AI99" s="1"/>
      <c r="AJ99" s="1"/>
    </row>
    <row r="100" spans="1:38" x14ac:dyDescent="0.25">
      <c r="A100" s="1"/>
      <c r="B100" s="2"/>
      <c r="C100" s="2"/>
      <c r="D100" s="2"/>
      <c r="E100" s="7"/>
      <c r="F100" s="65"/>
      <c r="G100" s="7"/>
      <c r="H100" s="7"/>
      <c r="I100" s="66"/>
      <c r="J100" s="67"/>
      <c r="K100" s="67"/>
      <c r="L100" s="6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1"/>
      <c r="AH100" s="69"/>
      <c r="AI100" s="1"/>
      <c r="AJ100" s="1"/>
    </row>
    <row r="101" spans="1:38" x14ac:dyDescent="0.25">
      <c r="A101" s="1"/>
      <c r="B101" s="3" t="s">
        <v>226</v>
      </c>
      <c r="C101" s="70"/>
      <c r="D101" s="2"/>
      <c r="E101" s="9" t="s">
        <v>171</v>
      </c>
      <c r="F101" s="9"/>
      <c r="G101" s="9"/>
      <c r="H101" s="9"/>
      <c r="I101" s="10"/>
      <c r="J101" s="11"/>
      <c r="K101" s="11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1"/>
      <c r="AH101" s="1"/>
      <c r="AI101" s="1"/>
      <c r="AJ101" s="1"/>
    </row>
    <row r="102" spans="1:38" x14ac:dyDescent="0.25">
      <c r="A102" s="1"/>
      <c r="B102" s="3" t="s">
        <v>227</v>
      </c>
      <c r="C102" s="71"/>
      <c r="D102" s="2"/>
      <c r="E102" s="9" t="s">
        <v>288</v>
      </c>
      <c r="F102" s="9"/>
      <c r="G102" s="9"/>
      <c r="H102" s="9"/>
      <c r="I102" s="10"/>
      <c r="J102" s="11"/>
      <c r="K102" s="11"/>
      <c r="L102" s="1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1"/>
      <c r="AH102" s="1"/>
      <c r="AI102" s="1"/>
      <c r="AJ102" s="1"/>
    </row>
    <row r="103" spans="1:38" x14ac:dyDescent="0.25">
      <c r="A103" s="1"/>
      <c r="B103" s="3" t="s">
        <v>228</v>
      </c>
      <c r="C103" s="71"/>
      <c r="D103" s="2"/>
      <c r="E103" s="9" t="s">
        <v>229</v>
      </c>
      <c r="F103" s="9"/>
      <c r="G103" s="9"/>
      <c r="H103" s="9"/>
      <c r="I103" s="10"/>
      <c r="J103" s="11"/>
      <c r="K103" s="11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1"/>
      <c r="AH103" s="1"/>
      <c r="AI103" s="1"/>
      <c r="AJ103" s="1"/>
    </row>
    <row r="104" spans="1:38" x14ac:dyDescent="0.25">
      <c r="A104" s="1"/>
      <c r="B104" s="2"/>
      <c r="C104" s="2"/>
      <c r="D104" s="2"/>
      <c r="E104" s="7"/>
      <c r="F104" s="7"/>
      <c r="G104" s="7"/>
      <c r="H104" s="7"/>
      <c r="I104" s="66"/>
      <c r="J104" s="67"/>
      <c r="K104" s="67"/>
      <c r="L104" s="6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"/>
      <c r="AH104" s="1"/>
      <c r="AI104" s="1"/>
      <c r="AJ104" s="1"/>
    </row>
  </sheetData>
  <mergeCells count="28">
    <mergeCell ref="AK9:AK10"/>
    <mergeCell ref="AL9:AL10"/>
    <mergeCell ref="O9:O10"/>
    <mergeCell ref="A2:AJ2"/>
    <mergeCell ref="B3:AG3"/>
    <mergeCell ref="B8:AJ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L9:L10"/>
    <mergeCell ref="M9:M10"/>
    <mergeCell ref="N9:N10"/>
    <mergeCell ref="AG9:AG10"/>
    <mergeCell ref="AH9:AH10"/>
    <mergeCell ref="AI9:AI10"/>
    <mergeCell ref="AJ9:AJ10"/>
    <mergeCell ref="P9:P10"/>
    <mergeCell ref="R9:T9"/>
    <mergeCell ref="U9:W9"/>
    <mergeCell ref="X9:Z9"/>
    <mergeCell ref="AA9:AC9"/>
    <mergeCell ref="AD9:AF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I104"/>
  <sheetViews>
    <sheetView topLeftCell="C1" workbookViewId="0">
      <selection activeCell="B1" sqref="B1:B1048576"/>
    </sheetView>
  </sheetViews>
  <sheetFormatPr defaultRowHeight="15" x14ac:dyDescent="0.25"/>
  <cols>
    <col min="1" max="1" width="4.140625" customWidth="1"/>
    <col min="2" max="2" width="17.7109375" hidden="1" customWidth="1"/>
    <col min="3" max="3" width="14.5703125" customWidth="1"/>
    <col min="4" max="4" width="41.85546875" customWidth="1"/>
    <col min="5" max="5" width="7.85546875" customWidth="1"/>
    <col min="6" max="6" width="7.140625" customWidth="1"/>
    <col min="7" max="9" width="0" hidden="1" customWidth="1"/>
    <col min="10" max="11" width="6.5703125" customWidth="1"/>
    <col min="12" max="12" width="6" customWidth="1"/>
    <col min="13" max="13" width="11.42578125" customWidth="1"/>
    <col min="14" max="14" width="6.42578125" customWidth="1"/>
    <col min="15" max="15" width="9" customWidth="1"/>
    <col min="16" max="16" width="8.85546875" customWidth="1"/>
    <col min="17" max="17" width="4.140625" customWidth="1"/>
    <col min="18" max="18" width="4" customWidth="1"/>
    <col min="19" max="19" width="6.5703125" customWidth="1"/>
    <col min="20" max="20" width="3.7109375" customWidth="1"/>
    <col min="21" max="21" width="4.42578125" customWidth="1"/>
    <col min="22" max="22" width="6.140625" customWidth="1"/>
    <col min="23" max="23" width="4.140625" customWidth="1"/>
    <col min="24" max="24" width="3.140625" customWidth="1"/>
    <col min="25" max="25" width="8" customWidth="1"/>
    <col min="26" max="26" width="4.42578125" customWidth="1"/>
    <col min="27" max="27" width="3.140625" customWidth="1"/>
    <col min="28" max="28" width="6.140625" customWidth="1"/>
    <col min="29" max="30" width="4" customWidth="1"/>
    <col min="31" max="31" width="9" customWidth="1"/>
    <col min="32" max="32" width="9.140625" customWidth="1"/>
    <col min="33" max="33" width="8.140625" customWidth="1"/>
    <col min="34" max="34" width="7.5703125" customWidth="1"/>
    <col min="35" max="35" width="9.140625" customWidth="1"/>
  </cols>
  <sheetData>
    <row r="1" spans="1:35" x14ac:dyDescent="0.25">
      <c r="A1" s="1"/>
      <c r="B1" s="2"/>
      <c r="C1" s="3"/>
      <c r="D1" s="3"/>
      <c r="E1" s="4"/>
      <c r="F1" s="4"/>
      <c r="G1" s="4"/>
      <c r="H1" s="4"/>
      <c r="I1" s="5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"/>
      <c r="AG1" s="1"/>
      <c r="AH1" s="1"/>
      <c r="AI1" s="1"/>
    </row>
    <row r="2" spans="1:35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x14ac:dyDescent="0.25">
      <c r="A3" s="1"/>
      <c r="B3" s="198" t="s">
        <v>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8"/>
      <c r="AH3" s="8"/>
      <c r="AI3" s="1"/>
    </row>
    <row r="4" spans="1:35" x14ac:dyDescent="0.25">
      <c r="A4" s="1"/>
      <c r="B4" s="3"/>
      <c r="C4" s="2"/>
      <c r="D4" s="2"/>
      <c r="E4" s="7"/>
      <c r="F4" s="9"/>
      <c r="G4" s="9"/>
      <c r="H4" s="9"/>
      <c r="I4" s="10"/>
      <c r="J4" s="11"/>
      <c r="K4" s="11"/>
      <c r="L4" s="11"/>
      <c r="M4" s="9"/>
      <c r="N4" s="9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4" t="s">
        <v>3</v>
      </c>
      <c r="AA4" s="4"/>
      <c r="AB4" s="4"/>
      <c r="AC4" s="4"/>
      <c r="AD4" s="7"/>
      <c r="AE4" s="7"/>
      <c r="AF4" s="1"/>
      <c r="AG4" s="1"/>
      <c r="AH4" s="1"/>
      <c r="AI4" s="1"/>
    </row>
    <row r="5" spans="1:35" x14ac:dyDescent="0.25">
      <c r="A5" s="1"/>
      <c r="B5" s="3"/>
      <c r="C5" s="3"/>
      <c r="D5" s="3"/>
      <c r="E5" s="9"/>
      <c r="F5" s="12"/>
      <c r="G5" s="12"/>
      <c r="H5" s="12"/>
      <c r="I5" s="13"/>
      <c r="J5" s="14"/>
      <c r="K5" s="14"/>
      <c r="L5" s="15"/>
      <c r="M5" s="12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16" t="s">
        <v>5</v>
      </c>
      <c r="AA5" s="16"/>
      <c r="AB5" s="16"/>
      <c r="AC5" s="16"/>
      <c r="AD5" s="16"/>
      <c r="AE5" s="16"/>
      <c r="AF5" s="1"/>
      <c r="AG5" s="1"/>
      <c r="AH5" s="1"/>
      <c r="AI5" s="1"/>
    </row>
    <row r="6" spans="1:35" x14ac:dyDescent="0.25">
      <c r="A6" s="1"/>
      <c r="B6" s="3"/>
      <c r="C6" s="3"/>
      <c r="D6" s="3"/>
      <c r="E6" s="9"/>
      <c r="F6" s="3"/>
      <c r="G6" s="3"/>
      <c r="H6" s="3"/>
      <c r="I6" s="17"/>
      <c r="J6" s="18"/>
      <c r="K6" s="18"/>
      <c r="L6" s="1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 t="s">
        <v>8</v>
      </c>
      <c r="AA6" s="3"/>
      <c r="AB6" s="3"/>
      <c r="AC6" s="3"/>
      <c r="AD6" s="3"/>
      <c r="AE6" s="3"/>
      <c r="AF6" s="1"/>
      <c r="AG6" s="1"/>
      <c r="AH6" s="1"/>
      <c r="AI6" s="1"/>
    </row>
    <row r="7" spans="1:35" x14ac:dyDescent="0.25">
      <c r="A7" s="8"/>
      <c r="B7" s="3"/>
      <c r="C7" s="3"/>
      <c r="D7" s="3"/>
      <c r="E7" s="3"/>
      <c r="F7" s="3"/>
      <c r="G7" s="3"/>
      <c r="H7" s="3"/>
      <c r="I7" s="17"/>
      <c r="J7" s="18"/>
      <c r="K7" s="18"/>
      <c r="L7" s="18"/>
      <c r="M7" s="3"/>
      <c r="N7" s="3"/>
      <c r="O7" s="3"/>
      <c r="P7" s="3"/>
      <c r="Q7" s="3"/>
      <c r="R7" s="3"/>
      <c r="S7" s="3"/>
      <c r="T7" s="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x14ac:dyDescent="0.25">
      <c r="A8" s="1"/>
      <c r="B8" s="199" t="s">
        <v>278</v>
      </c>
      <c r="C8" s="199"/>
      <c r="D8" s="199"/>
      <c r="E8" s="199"/>
      <c r="F8" s="199"/>
      <c r="G8" s="199"/>
      <c r="H8" s="199"/>
      <c r="I8" s="200"/>
      <c r="J8" s="200"/>
      <c r="K8" s="200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</row>
    <row r="9" spans="1:35" ht="19.5" customHeight="1" x14ac:dyDescent="0.25">
      <c r="A9" s="201" t="s">
        <v>9</v>
      </c>
      <c r="B9" s="203" t="s">
        <v>10</v>
      </c>
      <c r="C9" s="203" t="s">
        <v>11</v>
      </c>
      <c r="D9" s="19" t="s">
        <v>12</v>
      </c>
      <c r="E9" s="204" t="s">
        <v>13</v>
      </c>
      <c r="F9" s="203" t="s">
        <v>14</v>
      </c>
      <c r="G9" s="204" t="s">
        <v>15</v>
      </c>
      <c r="H9" s="206" t="s">
        <v>16</v>
      </c>
      <c r="I9" s="207" t="s">
        <v>17</v>
      </c>
      <c r="J9" s="208" t="s">
        <v>17</v>
      </c>
      <c r="K9" s="20" t="s">
        <v>18</v>
      </c>
      <c r="L9" s="209" t="s">
        <v>19</v>
      </c>
      <c r="M9" s="206" t="s">
        <v>20</v>
      </c>
      <c r="N9" s="203" t="s">
        <v>21</v>
      </c>
      <c r="O9" s="203" t="s">
        <v>22</v>
      </c>
      <c r="P9" s="206" t="s">
        <v>23</v>
      </c>
      <c r="Q9" s="206" t="s">
        <v>24</v>
      </c>
      <c r="R9" s="206"/>
      <c r="S9" s="206"/>
      <c r="T9" s="206" t="s">
        <v>25</v>
      </c>
      <c r="U9" s="206"/>
      <c r="V9" s="206"/>
      <c r="W9" s="211" t="s">
        <v>26</v>
      </c>
      <c r="X9" s="212"/>
      <c r="Y9" s="213"/>
      <c r="Z9" s="206" t="s">
        <v>27</v>
      </c>
      <c r="AA9" s="206"/>
      <c r="AB9" s="206"/>
      <c r="AC9" s="206" t="s">
        <v>28</v>
      </c>
      <c r="AD9" s="206"/>
      <c r="AE9" s="206"/>
      <c r="AF9" s="204" t="s">
        <v>29</v>
      </c>
      <c r="AG9" s="206" t="s">
        <v>30</v>
      </c>
      <c r="AH9" s="206" t="s">
        <v>31</v>
      </c>
      <c r="AI9" s="204" t="s">
        <v>32</v>
      </c>
    </row>
    <row r="10" spans="1:35" x14ac:dyDescent="0.25">
      <c r="A10" s="202"/>
      <c r="B10" s="203"/>
      <c r="C10" s="203"/>
      <c r="D10" s="21"/>
      <c r="E10" s="205"/>
      <c r="F10" s="203"/>
      <c r="G10" s="205"/>
      <c r="H10" s="206"/>
      <c r="I10" s="207"/>
      <c r="J10" s="208"/>
      <c r="K10" s="22"/>
      <c r="L10" s="210"/>
      <c r="M10" s="206"/>
      <c r="N10" s="203"/>
      <c r="O10" s="203"/>
      <c r="P10" s="206"/>
      <c r="Q10" s="23" t="s">
        <v>33</v>
      </c>
      <c r="R10" s="23" t="s">
        <v>34</v>
      </c>
      <c r="S10" s="23" t="s">
        <v>35</v>
      </c>
      <c r="T10" s="23" t="s">
        <v>33</v>
      </c>
      <c r="U10" s="23" t="s">
        <v>34</v>
      </c>
      <c r="V10" s="23" t="s">
        <v>35</v>
      </c>
      <c r="W10" s="23" t="s">
        <v>33</v>
      </c>
      <c r="X10" s="23" t="s">
        <v>34</v>
      </c>
      <c r="Y10" s="23" t="s">
        <v>35</v>
      </c>
      <c r="Z10" s="23" t="s">
        <v>33</v>
      </c>
      <c r="AA10" s="23" t="s">
        <v>34</v>
      </c>
      <c r="AB10" s="23" t="s">
        <v>35</v>
      </c>
      <c r="AC10" s="23" t="s">
        <v>33</v>
      </c>
      <c r="AD10" s="23" t="s">
        <v>34</v>
      </c>
      <c r="AE10" s="23" t="s">
        <v>35</v>
      </c>
      <c r="AF10" s="205"/>
      <c r="AG10" s="206"/>
      <c r="AH10" s="206"/>
      <c r="AI10" s="205"/>
    </row>
    <row r="11" spans="1:35" x14ac:dyDescent="0.25">
      <c r="A11" s="24">
        <v>1</v>
      </c>
      <c r="B11" s="25">
        <v>2</v>
      </c>
      <c r="C11" s="25">
        <v>3</v>
      </c>
      <c r="D11" s="25">
        <v>4</v>
      </c>
      <c r="E11" s="24">
        <v>5</v>
      </c>
      <c r="F11" s="24">
        <v>6</v>
      </c>
      <c r="G11" s="24">
        <v>5</v>
      </c>
      <c r="H11" s="24">
        <v>6</v>
      </c>
      <c r="I11" s="26">
        <v>7</v>
      </c>
      <c r="J11" s="27">
        <v>7</v>
      </c>
      <c r="K11" s="27">
        <v>8</v>
      </c>
      <c r="L11" s="27">
        <v>9</v>
      </c>
      <c r="M11" s="24">
        <v>10</v>
      </c>
      <c r="N11" s="24">
        <v>11</v>
      </c>
      <c r="O11" s="24">
        <v>12</v>
      </c>
      <c r="P11" s="24">
        <v>13</v>
      </c>
      <c r="Q11" s="24">
        <v>14</v>
      </c>
      <c r="R11" s="24">
        <v>15</v>
      </c>
      <c r="S11" s="24">
        <v>16</v>
      </c>
      <c r="T11" s="24">
        <v>17</v>
      </c>
      <c r="U11" s="24">
        <v>18</v>
      </c>
      <c r="V11" s="24">
        <v>19</v>
      </c>
      <c r="W11" s="24">
        <v>20</v>
      </c>
      <c r="X11" s="24">
        <v>21</v>
      </c>
      <c r="Y11" s="24">
        <v>22</v>
      </c>
      <c r="Z11" s="24">
        <v>23</v>
      </c>
      <c r="AA11" s="24">
        <v>24</v>
      </c>
      <c r="AB11" s="24">
        <v>25</v>
      </c>
      <c r="AC11" s="24">
        <v>26</v>
      </c>
      <c r="AD11" s="24">
        <v>27</v>
      </c>
      <c r="AE11" s="24">
        <v>28</v>
      </c>
      <c r="AF11" s="90">
        <v>28</v>
      </c>
      <c r="AG11" s="90">
        <v>29</v>
      </c>
      <c r="AH11" s="24">
        <v>30</v>
      </c>
      <c r="AI11" s="24">
        <v>31</v>
      </c>
    </row>
    <row r="12" spans="1:35" ht="60" x14ac:dyDescent="0.25">
      <c r="A12" s="29">
        <v>1</v>
      </c>
      <c r="B12" s="30" t="s">
        <v>36</v>
      </c>
      <c r="C12" s="30" t="s">
        <v>37</v>
      </c>
      <c r="D12" s="30" t="s">
        <v>38</v>
      </c>
      <c r="E12" s="29" t="s">
        <v>39</v>
      </c>
      <c r="F12" s="31" t="s">
        <v>230</v>
      </c>
      <c r="G12" s="29"/>
      <c r="H12" s="29">
        <v>14</v>
      </c>
      <c r="I12" s="32"/>
      <c r="J12" s="33"/>
      <c r="K12" s="33" t="s">
        <v>40</v>
      </c>
      <c r="L12" s="33">
        <v>3.12</v>
      </c>
      <c r="M12" s="29">
        <v>0.5</v>
      </c>
      <c r="N12" s="29">
        <v>17697</v>
      </c>
      <c r="O12" s="34">
        <f t="shared" ref="O12:P41" si="0">L12*N12</f>
        <v>55214.64</v>
      </c>
      <c r="P12" s="34">
        <f t="shared" si="0"/>
        <v>27607.32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>
        <f t="shared" ref="AF12:AF77" si="1">V12+Y12+AB12+AE12</f>
        <v>0</v>
      </c>
      <c r="AG12" s="34">
        <f t="shared" ref="AG12:AG77" si="2">P12+AF12</f>
        <v>27607.32</v>
      </c>
      <c r="AH12" s="34">
        <f>P12*10%</f>
        <v>2760.732</v>
      </c>
      <c r="AI12" s="34">
        <f t="shared" ref="AI12:AI77" si="3">AG12+AH12</f>
        <v>30368.052</v>
      </c>
    </row>
    <row r="13" spans="1:35" ht="36" x14ac:dyDescent="0.25">
      <c r="A13" s="29">
        <f>A12+1</f>
        <v>2</v>
      </c>
      <c r="B13" s="30" t="s">
        <v>41</v>
      </c>
      <c r="C13" s="30" t="s">
        <v>42</v>
      </c>
      <c r="D13" s="30" t="s">
        <v>43</v>
      </c>
      <c r="E13" s="29" t="s">
        <v>39</v>
      </c>
      <c r="F13" s="31" t="s">
        <v>231</v>
      </c>
      <c r="G13" s="29"/>
      <c r="H13" s="29">
        <v>14</v>
      </c>
      <c r="I13" s="32"/>
      <c r="J13" s="33"/>
      <c r="K13" s="33" t="s">
        <v>40</v>
      </c>
      <c r="L13" s="33">
        <v>3.29</v>
      </c>
      <c r="M13" s="29">
        <v>1</v>
      </c>
      <c r="N13" s="29">
        <v>17697</v>
      </c>
      <c r="O13" s="34">
        <f t="shared" si="0"/>
        <v>58223.13</v>
      </c>
      <c r="P13" s="34">
        <f t="shared" si="0"/>
        <v>58223.13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>
        <v>1</v>
      </c>
      <c r="AD13" s="29">
        <v>50</v>
      </c>
      <c r="AE13" s="29">
        <v>29111</v>
      </c>
      <c r="AF13" s="29">
        <f t="shared" si="1"/>
        <v>29111</v>
      </c>
      <c r="AG13" s="34">
        <f t="shared" si="2"/>
        <v>87334.13</v>
      </c>
      <c r="AH13" s="34">
        <f>P13*10%</f>
        <v>5822.3130000000001</v>
      </c>
      <c r="AI13" s="34">
        <f t="shared" si="3"/>
        <v>93156.442999999999</v>
      </c>
    </row>
    <row r="14" spans="1:35" ht="36" x14ac:dyDescent="0.25">
      <c r="A14" s="29">
        <f t="shared" ref="A14:A76" si="4">A13+1</f>
        <v>3</v>
      </c>
      <c r="B14" s="30" t="s">
        <v>44</v>
      </c>
      <c r="C14" s="30" t="s">
        <v>45</v>
      </c>
      <c r="D14" s="30" t="s">
        <v>46</v>
      </c>
      <c r="E14" s="29" t="s">
        <v>39</v>
      </c>
      <c r="F14" s="31" t="s">
        <v>232</v>
      </c>
      <c r="G14" s="29"/>
      <c r="H14" s="29">
        <v>5</v>
      </c>
      <c r="I14" s="32"/>
      <c r="J14" s="33"/>
      <c r="K14" s="33" t="s">
        <v>47</v>
      </c>
      <c r="L14" s="33">
        <v>6.42</v>
      </c>
      <c r="M14" s="29">
        <v>1</v>
      </c>
      <c r="N14" s="29">
        <v>17697</v>
      </c>
      <c r="O14" s="34">
        <f t="shared" si="0"/>
        <v>113614.74</v>
      </c>
      <c r="P14" s="34">
        <f t="shared" si="0"/>
        <v>113614.74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>
        <f t="shared" si="1"/>
        <v>0</v>
      </c>
      <c r="AG14" s="34">
        <f t="shared" si="2"/>
        <v>113614.74</v>
      </c>
      <c r="AH14" s="34">
        <f>P14*10%</f>
        <v>11361.474000000002</v>
      </c>
      <c r="AI14" s="34">
        <f t="shared" si="3"/>
        <v>124976.21400000001</v>
      </c>
    </row>
    <row r="15" spans="1:35" ht="24" x14ac:dyDescent="0.25">
      <c r="A15" s="29">
        <f t="shared" si="4"/>
        <v>4</v>
      </c>
      <c r="B15" s="30" t="s">
        <v>48</v>
      </c>
      <c r="C15" s="30" t="s">
        <v>49</v>
      </c>
      <c r="D15" s="30" t="s">
        <v>50</v>
      </c>
      <c r="E15" s="29" t="s">
        <v>39</v>
      </c>
      <c r="F15" s="31" t="s">
        <v>233</v>
      </c>
      <c r="G15" s="29" t="s">
        <v>51</v>
      </c>
      <c r="H15" s="29">
        <v>9</v>
      </c>
      <c r="I15" s="32"/>
      <c r="J15" s="33"/>
      <c r="K15" s="33" t="s">
        <v>52</v>
      </c>
      <c r="L15" s="33">
        <v>5.99</v>
      </c>
      <c r="M15" s="29">
        <v>0.5</v>
      </c>
      <c r="N15" s="29">
        <v>17697</v>
      </c>
      <c r="O15" s="34">
        <f t="shared" si="0"/>
        <v>106005.03</v>
      </c>
      <c r="P15" s="34">
        <f t="shared" si="0"/>
        <v>53002.514999999999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>
        <f t="shared" si="1"/>
        <v>0</v>
      </c>
      <c r="AG15" s="34">
        <f t="shared" si="2"/>
        <v>53002.514999999999</v>
      </c>
      <c r="AH15" s="34">
        <f>P15*10%</f>
        <v>5300.2515000000003</v>
      </c>
      <c r="AI15" s="34">
        <f t="shared" si="3"/>
        <v>58302.766499999998</v>
      </c>
    </row>
    <row r="16" spans="1:35" ht="36" x14ac:dyDescent="0.25">
      <c r="A16" s="29">
        <f t="shared" si="4"/>
        <v>5</v>
      </c>
      <c r="B16" s="30" t="s">
        <v>53</v>
      </c>
      <c r="C16" s="30" t="s">
        <v>54</v>
      </c>
      <c r="D16" s="30" t="s">
        <v>55</v>
      </c>
      <c r="E16" s="29" t="s">
        <v>56</v>
      </c>
      <c r="F16" s="31" t="s">
        <v>234</v>
      </c>
      <c r="G16" s="29"/>
      <c r="H16" s="35"/>
      <c r="I16" s="32" t="s">
        <v>57</v>
      </c>
      <c r="J16" s="33" t="s">
        <v>57</v>
      </c>
      <c r="K16" s="33"/>
      <c r="L16" s="33">
        <v>2.89</v>
      </c>
      <c r="M16" s="29">
        <v>0.5</v>
      </c>
      <c r="N16" s="29">
        <v>17697</v>
      </c>
      <c r="O16" s="34">
        <f t="shared" si="0"/>
        <v>51144.33</v>
      </c>
      <c r="P16" s="34">
        <f t="shared" si="0"/>
        <v>25572.165000000001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>
        <f t="shared" si="1"/>
        <v>0</v>
      </c>
      <c r="AG16" s="34">
        <f t="shared" si="2"/>
        <v>25572.165000000001</v>
      </c>
      <c r="AH16" s="34"/>
      <c r="AI16" s="34">
        <f t="shared" si="3"/>
        <v>25572.165000000001</v>
      </c>
    </row>
    <row r="17" spans="1:35" ht="36" x14ac:dyDescent="0.25">
      <c r="A17" s="29">
        <f t="shared" si="4"/>
        <v>6</v>
      </c>
      <c r="B17" s="36" t="s">
        <v>53</v>
      </c>
      <c r="C17" s="30" t="s">
        <v>58</v>
      </c>
      <c r="D17" s="30" t="s">
        <v>55</v>
      </c>
      <c r="E17" s="29" t="s">
        <v>56</v>
      </c>
      <c r="F17" s="31" t="s">
        <v>234</v>
      </c>
      <c r="G17" s="29"/>
      <c r="H17" s="29">
        <v>14</v>
      </c>
      <c r="I17" s="32"/>
      <c r="J17" s="33"/>
      <c r="K17" s="33" t="s">
        <v>40</v>
      </c>
      <c r="L17" s="33">
        <v>3.16</v>
      </c>
      <c r="M17" s="29">
        <v>1</v>
      </c>
      <c r="N17" s="29">
        <v>17697</v>
      </c>
      <c r="O17" s="34">
        <f t="shared" si="0"/>
        <v>55922.520000000004</v>
      </c>
      <c r="P17" s="34">
        <f t="shared" si="0"/>
        <v>55922.520000000004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>
        <f t="shared" si="1"/>
        <v>0</v>
      </c>
      <c r="AG17" s="34">
        <f t="shared" si="2"/>
        <v>55922.520000000004</v>
      </c>
      <c r="AH17" s="34">
        <f>P17*10%</f>
        <v>5592.2520000000004</v>
      </c>
      <c r="AI17" s="34">
        <f t="shared" si="3"/>
        <v>61514.772000000004</v>
      </c>
    </row>
    <row r="18" spans="1:35" ht="24" x14ac:dyDescent="0.25">
      <c r="A18" s="29">
        <v>7</v>
      </c>
      <c r="B18" s="30" t="s">
        <v>59</v>
      </c>
      <c r="C18" s="30" t="s">
        <v>60</v>
      </c>
      <c r="D18" s="30" t="s">
        <v>61</v>
      </c>
      <c r="E18" s="29" t="s">
        <v>56</v>
      </c>
      <c r="F18" s="31" t="s">
        <v>235</v>
      </c>
      <c r="G18" s="29" t="s">
        <v>62</v>
      </c>
      <c r="H18" s="29">
        <v>11</v>
      </c>
      <c r="I18" s="32"/>
      <c r="J18" s="33"/>
      <c r="K18" s="33" t="s">
        <v>63</v>
      </c>
      <c r="L18" s="33">
        <v>4.1900000000000004</v>
      </c>
      <c r="M18" s="29">
        <v>1</v>
      </c>
      <c r="N18" s="29">
        <v>17697</v>
      </c>
      <c r="O18" s="34">
        <f t="shared" si="0"/>
        <v>74150.430000000008</v>
      </c>
      <c r="P18" s="34">
        <f t="shared" si="0"/>
        <v>74150.430000000008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>
        <f t="shared" si="1"/>
        <v>0</v>
      </c>
      <c r="AG18" s="34">
        <f t="shared" si="2"/>
        <v>74150.430000000008</v>
      </c>
      <c r="AH18" s="34">
        <f t="shared" ref="AH18:AH45" si="5">P18*10%</f>
        <v>7415.0430000000015</v>
      </c>
      <c r="AI18" s="34">
        <f t="shared" si="3"/>
        <v>81565.473000000013</v>
      </c>
    </row>
    <row r="19" spans="1:35" ht="60" x14ac:dyDescent="0.25">
      <c r="A19" s="29">
        <v>8</v>
      </c>
      <c r="B19" s="30" t="s">
        <v>64</v>
      </c>
      <c r="C19" s="30" t="s">
        <v>42</v>
      </c>
      <c r="D19" s="37" t="s">
        <v>65</v>
      </c>
      <c r="E19" s="29" t="s">
        <v>56</v>
      </c>
      <c r="F19" s="31" t="s">
        <v>236</v>
      </c>
      <c r="G19" s="29"/>
      <c r="H19" s="29">
        <v>14</v>
      </c>
      <c r="I19" s="32"/>
      <c r="J19" s="33"/>
      <c r="K19" s="33" t="s">
        <v>40</v>
      </c>
      <c r="L19" s="33">
        <v>3.12</v>
      </c>
      <c r="M19" s="29">
        <v>1</v>
      </c>
      <c r="N19" s="29">
        <v>17697</v>
      </c>
      <c r="O19" s="34">
        <f>L19*N19</f>
        <v>55214.64</v>
      </c>
      <c r="P19" s="34">
        <f>M19*O19</f>
        <v>55214.64</v>
      </c>
      <c r="Q19" s="29"/>
      <c r="R19" s="29"/>
      <c r="S19" s="29"/>
      <c r="T19" s="29"/>
      <c r="U19" s="29"/>
      <c r="V19" s="29"/>
      <c r="W19" s="29"/>
      <c r="X19" s="29"/>
      <c r="Y19" s="29"/>
      <c r="Z19" s="38"/>
      <c r="AA19" s="38"/>
      <c r="AB19" s="29"/>
      <c r="AC19" s="29">
        <v>1</v>
      </c>
      <c r="AD19" s="29">
        <v>50</v>
      </c>
      <c r="AE19" s="29">
        <v>27607</v>
      </c>
      <c r="AF19" s="29">
        <f>V19+Y19+AB19+AE19</f>
        <v>27607</v>
      </c>
      <c r="AG19" s="34">
        <f>P19+AF19</f>
        <v>82821.64</v>
      </c>
      <c r="AH19" s="34">
        <f t="shared" si="5"/>
        <v>5521.4639999999999</v>
      </c>
      <c r="AI19" s="34">
        <f>AG19+AH19</f>
        <v>88343.103999999992</v>
      </c>
    </row>
    <row r="20" spans="1:35" x14ac:dyDescent="0.25">
      <c r="A20" s="29">
        <v>9</v>
      </c>
      <c r="B20" s="30" t="s">
        <v>66</v>
      </c>
      <c r="C20" s="30" t="s">
        <v>67</v>
      </c>
      <c r="D20" s="30"/>
      <c r="E20" s="29" t="s">
        <v>56</v>
      </c>
      <c r="F20" s="39" t="s">
        <v>68</v>
      </c>
      <c r="G20" s="29"/>
      <c r="H20" s="35"/>
      <c r="I20" s="32" t="s">
        <v>69</v>
      </c>
      <c r="J20" s="33" t="s">
        <v>69</v>
      </c>
      <c r="K20" s="33"/>
      <c r="L20" s="33">
        <v>2.84</v>
      </c>
      <c r="M20" s="29">
        <v>1</v>
      </c>
      <c r="N20" s="29">
        <v>17697</v>
      </c>
      <c r="O20" s="34">
        <f t="shared" si="0"/>
        <v>50259.479999999996</v>
      </c>
      <c r="P20" s="34">
        <f t="shared" si="0"/>
        <v>50259.479999999996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>
        <f t="shared" si="1"/>
        <v>0</v>
      </c>
      <c r="AG20" s="34">
        <f t="shared" si="2"/>
        <v>50259.479999999996</v>
      </c>
      <c r="AH20" s="34">
        <f t="shared" si="5"/>
        <v>5025.9480000000003</v>
      </c>
      <c r="AI20" s="34">
        <f t="shared" si="3"/>
        <v>55285.428</v>
      </c>
    </row>
    <row r="21" spans="1:35" x14ac:dyDescent="0.25">
      <c r="A21" s="29">
        <f t="shared" si="4"/>
        <v>10</v>
      </c>
      <c r="B21" s="30" t="s">
        <v>66</v>
      </c>
      <c r="C21" s="30" t="s">
        <v>70</v>
      </c>
      <c r="D21" s="30"/>
      <c r="E21" s="29" t="s">
        <v>56</v>
      </c>
      <c r="F21" s="39" t="s">
        <v>68</v>
      </c>
      <c r="G21" s="29"/>
      <c r="H21" s="35"/>
      <c r="I21" s="32" t="s">
        <v>71</v>
      </c>
      <c r="J21" s="33" t="s">
        <v>71</v>
      </c>
      <c r="K21" s="33"/>
      <c r="L21" s="33">
        <v>2.81</v>
      </c>
      <c r="M21" s="29">
        <v>1</v>
      </c>
      <c r="N21" s="29">
        <v>17697</v>
      </c>
      <c r="O21" s="34">
        <f t="shared" si="0"/>
        <v>49728.57</v>
      </c>
      <c r="P21" s="34">
        <f t="shared" si="0"/>
        <v>49728.57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>
        <f t="shared" si="1"/>
        <v>0</v>
      </c>
      <c r="AG21" s="34">
        <f t="shared" si="2"/>
        <v>49728.57</v>
      </c>
      <c r="AH21" s="34">
        <f t="shared" si="5"/>
        <v>4972.857</v>
      </c>
      <c r="AI21" s="34">
        <f t="shared" si="3"/>
        <v>54701.426999999996</v>
      </c>
    </row>
    <row r="22" spans="1:35" ht="24" x14ac:dyDescent="0.25">
      <c r="A22" s="29">
        <f t="shared" si="4"/>
        <v>11</v>
      </c>
      <c r="B22" s="30" t="s">
        <v>72</v>
      </c>
      <c r="C22" s="30" t="s">
        <v>73</v>
      </c>
      <c r="D22" s="30"/>
      <c r="E22" s="29" t="s">
        <v>56</v>
      </c>
      <c r="F22" s="39" t="s">
        <v>237</v>
      </c>
      <c r="G22" s="29"/>
      <c r="H22" s="35"/>
      <c r="I22" s="32" t="s">
        <v>71</v>
      </c>
      <c r="J22" s="33" t="s">
        <v>71</v>
      </c>
      <c r="K22" s="33"/>
      <c r="L22" s="33">
        <v>2.81</v>
      </c>
      <c r="M22" s="29">
        <v>0.5</v>
      </c>
      <c r="N22" s="29">
        <v>17697</v>
      </c>
      <c r="O22" s="34">
        <f t="shared" si="0"/>
        <v>49728.57</v>
      </c>
      <c r="P22" s="34">
        <f t="shared" si="0"/>
        <v>24864.285</v>
      </c>
      <c r="Q22" s="29"/>
      <c r="R22" s="29"/>
      <c r="S22" s="29"/>
      <c r="T22" s="29"/>
      <c r="U22" s="29"/>
      <c r="V22" s="29"/>
      <c r="W22" s="29"/>
      <c r="X22" s="29"/>
      <c r="Y22" s="29"/>
      <c r="Z22" s="29">
        <v>1</v>
      </c>
      <c r="AA22" s="29">
        <v>20</v>
      </c>
      <c r="AB22" s="29">
        <f>17697*AA22%*Z22</f>
        <v>3539.4</v>
      </c>
      <c r="AC22" s="29"/>
      <c r="AD22" s="29"/>
      <c r="AE22" s="29"/>
      <c r="AF22" s="29">
        <f t="shared" si="1"/>
        <v>3539.4</v>
      </c>
      <c r="AG22" s="34">
        <f t="shared" si="2"/>
        <v>28403.685000000001</v>
      </c>
      <c r="AH22" s="34">
        <f t="shared" si="5"/>
        <v>2486.4285</v>
      </c>
      <c r="AI22" s="34">
        <f t="shared" si="3"/>
        <v>30890.113499999999</v>
      </c>
    </row>
    <row r="23" spans="1:35" ht="24" x14ac:dyDescent="0.25">
      <c r="A23" s="29">
        <f t="shared" si="4"/>
        <v>12</v>
      </c>
      <c r="B23" s="30" t="s">
        <v>66</v>
      </c>
      <c r="C23" s="30" t="s">
        <v>73</v>
      </c>
      <c r="D23" s="30"/>
      <c r="E23" s="29" t="s">
        <v>56</v>
      </c>
      <c r="F23" s="39" t="s">
        <v>68</v>
      </c>
      <c r="G23" s="29"/>
      <c r="H23" s="29"/>
      <c r="I23" s="32" t="s">
        <v>71</v>
      </c>
      <c r="J23" s="33" t="s">
        <v>71</v>
      </c>
      <c r="K23" s="33"/>
      <c r="L23" s="33">
        <v>2.81</v>
      </c>
      <c r="M23" s="29">
        <v>1</v>
      </c>
      <c r="N23" s="29">
        <v>17697</v>
      </c>
      <c r="O23" s="34">
        <f t="shared" si="0"/>
        <v>49728.57</v>
      </c>
      <c r="P23" s="34">
        <f t="shared" si="0"/>
        <v>49728.57</v>
      </c>
      <c r="Q23" s="29"/>
      <c r="R23" s="29"/>
      <c r="S23" s="29"/>
      <c r="T23" s="29"/>
      <c r="U23" s="29"/>
      <c r="V23" s="29"/>
      <c r="W23" s="29"/>
      <c r="X23" s="29"/>
      <c r="Y23" s="29"/>
      <c r="Z23" s="29">
        <v>1</v>
      </c>
      <c r="AA23" s="29">
        <v>20</v>
      </c>
      <c r="AB23" s="29">
        <f>17697*AA23%*Z23</f>
        <v>3539.4</v>
      </c>
      <c r="AC23" s="29"/>
      <c r="AD23" s="29"/>
      <c r="AE23" s="29"/>
      <c r="AF23" s="29">
        <f t="shared" si="1"/>
        <v>3539.4</v>
      </c>
      <c r="AG23" s="34">
        <f t="shared" si="2"/>
        <v>53267.97</v>
      </c>
      <c r="AH23" s="34">
        <f t="shared" si="5"/>
        <v>4972.857</v>
      </c>
      <c r="AI23" s="34">
        <f t="shared" si="3"/>
        <v>58240.827000000005</v>
      </c>
    </row>
    <row r="24" spans="1:35" ht="24" x14ac:dyDescent="0.25">
      <c r="A24" s="29">
        <f t="shared" si="4"/>
        <v>13</v>
      </c>
      <c r="B24" s="30" t="s">
        <v>66</v>
      </c>
      <c r="C24" s="30" t="s">
        <v>74</v>
      </c>
      <c r="D24" s="30"/>
      <c r="E24" s="29" t="s">
        <v>39</v>
      </c>
      <c r="F24" s="39" t="s">
        <v>68</v>
      </c>
      <c r="G24" s="29"/>
      <c r="H24" s="29">
        <v>10</v>
      </c>
      <c r="I24" s="32"/>
      <c r="J24" s="33"/>
      <c r="K24" s="33" t="s">
        <v>75</v>
      </c>
      <c r="L24" s="33">
        <v>3.52</v>
      </c>
      <c r="M24" s="29">
        <v>0.5</v>
      </c>
      <c r="N24" s="29">
        <v>17697</v>
      </c>
      <c r="O24" s="34">
        <f t="shared" si="0"/>
        <v>62293.440000000002</v>
      </c>
      <c r="P24" s="34">
        <f t="shared" si="0"/>
        <v>31146.720000000001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>
        <f t="shared" si="1"/>
        <v>0</v>
      </c>
      <c r="AG24" s="34">
        <f t="shared" si="2"/>
        <v>31146.720000000001</v>
      </c>
      <c r="AH24" s="34">
        <f t="shared" si="5"/>
        <v>3114.6720000000005</v>
      </c>
      <c r="AI24" s="34">
        <f t="shared" si="3"/>
        <v>34261.392</v>
      </c>
    </row>
    <row r="25" spans="1:35" x14ac:dyDescent="0.25">
      <c r="A25" s="29">
        <f t="shared" si="4"/>
        <v>14</v>
      </c>
      <c r="B25" s="30" t="s">
        <v>66</v>
      </c>
      <c r="C25" s="30" t="s">
        <v>76</v>
      </c>
      <c r="D25" s="30"/>
      <c r="E25" s="29" t="s">
        <v>56</v>
      </c>
      <c r="F25" s="39" t="s">
        <v>68</v>
      </c>
      <c r="G25" s="29"/>
      <c r="H25" s="35"/>
      <c r="I25" s="32" t="s">
        <v>71</v>
      </c>
      <c r="J25" s="33" t="s">
        <v>71</v>
      </c>
      <c r="K25" s="33"/>
      <c r="L25" s="33">
        <v>2.81</v>
      </c>
      <c r="M25" s="29">
        <v>0.5</v>
      </c>
      <c r="N25" s="29">
        <v>17697</v>
      </c>
      <c r="O25" s="34">
        <f t="shared" si="0"/>
        <v>49728.57</v>
      </c>
      <c r="P25" s="34">
        <f t="shared" si="0"/>
        <v>24864.285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>
        <f t="shared" si="1"/>
        <v>0</v>
      </c>
      <c r="AG25" s="34">
        <f t="shared" si="2"/>
        <v>24864.285</v>
      </c>
      <c r="AH25" s="34">
        <f t="shared" si="5"/>
        <v>2486.4285</v>
      </c>
      <c r="AI25" s="34">
        <f t="shared" si="3"/>
        <v>27350.713499999998</v>
      </c>
    </row>
    <row r="26" spans="1:35" x14ac:dyDescent="0.25">
      <c r="A26" s="29">
        <v>15</v>
      </c>
      <c r="B26" s="30" t="s">
        <v>66</v>
      </c>
      <c r="C26" s="30" t="s">
        <v>77</v>
      </c>
      <c r="D26" s="30"/>
      <c r="E26" s="29" t="s">
        <v>39</v>
      </c>
      <c r="F26" s="39" t="s">
        <v>68</v>
      </c>
      <c r="G26" s="29"/>
      <c r="H26" s="35"/>
      <c r="I26" s="32" t="s">
        <v>71</v>
      </c>
      <c r="J26" s="33" t="s">
        <v>71</v>
      </c>
      <c r="K26" s="33"/>
      <c r="L26" s="33">
        <v>2.81</v>
      </c>
      <c r="M26" s="29">
        <v>1</v>
      </c>
      <c r="N26" s="29">
        <v>17697</v>
      </c>
      <c r="O26" s="34">
        <f t="shared" si="0"/>
        <v>49728.57</v>
      </c>
      <c r="P26" s="34">
        <f t="shared" si="0"/>
        <v>49728.57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>
        <f t="shared" si="1"/>
        <v>0</v>
      </c>
      <c r="AG26" s="34">
        <f t="shared" si="2"/>
        <v>49728.57</v>
      </c>
      <c r="AH26" s="34">
        <f t="shared" si="5"/>
        <v>4972.857</v>
      </c>
      <c r="AI26" s="34">
        <f t="shared" si="3"/>
        <v>54701.426999999996</v>
      </c>
    </row>
    <row r="27" spans="1:35" ht="24" x14ac:dyDescent="0.25">
      <c r="A27" s="29">
        <f t="shared" si="4"/>
        <v>16</v>
      </c>
      <c r="B27" s="30" t="s">
        <v>66</v>
      </c>
      <c r="C27" s="30" t="s">
        <v>54</v>
      </c>
      <c r="D27" s="30"/>
      <c r="E27" s="29" t="s">
        <v>56</v>
      </c>
      <c r="F27" s="39" t="s">
        <v>68</v>
      </c>
      <c r="G27" s="29"/>
      <c r="H27" s="35"/>
      <c r="I27" s="32" t="s">
        <v>57</v>
      </c>
      <c r="J27" s="33" t="s">
        <v>57</v>
      </c>
      <c r="K27" s="33"/>
      <c r="L27" s="33">
        <v>2.89</v>
      </c>
      <c r="M27" s="29">
        <v>0.5</v>
      </c>
      <c r="N27" s="29">
        <v>17697</v>
      </c>
      <c r="O27" s="34">
        <f t="shared" si="0"/>
        <v>51144.33</v>
      </c>
      <c r="P27" s="34">
        <f t="shared" si="0"/>
        <v>25572.165000000001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>
        <f t="shared" si="1"/>
        <v>0</v>
      </c>
      <c r="AG27" s="34">
        <f t="shared" si="2"/>
        <v>25572.165000000001</v>
      </c>
      <c r="AH27" s="34">
        <f t="shared" si="5"/>
        <v>2557.2165000000005</v>
      </c>
      <c r="AI27" s="34">
        <f t="shared" si="3"/>
        <v>28129.381500000003</v>
      </c>
    </row>
    <row r="28" spans="1:35" x14ac:dyDescent="0.25">
      <c r="A28" s="29">
        <f t="shared" si="4"/>
        <v>17</v>
      </c>
      <c r="B28" s="30" t="s">
        <v>66</v>
      </c>
      <c r="C28" s="30" t="s">
        <v>78</v>
      </c>
      <c r="D28" s="30"/>
      <c r="E28" s="29" t="s">
        <v>39</v>
      </c>
      <c r="F28" s="39" t="s">
        <v>68</v>
      </c>
      <c r="G28" s="29"/>
      <c r="H28" s="29">
        <v>13</v>
      </c>
      <c r="I28" s="32"/>
      <c r="J28" s="33"/>
      <c r="K28" s="33" t="s">
        <v>79</v>
      </c>
      <c r="L28" s="33">
        <v>3.31</v>
      </c>
      <c r="M28" s="29">
        <v>0.5</v>
      </c>
      <c r="N28" s="29">
        <v>17697</v>
      </c>
      <c r="O28" s="34">
        <f t="shared" si="0"/>
        <v>58577.07</v>
      </c>
      <c r="P28" s="34">
        <f t="shared" si="0"/>
        <v>29288.535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f t="shared" si="1"/>
        <v>0</v>
      </c>
      <c r="AG28" s="34">
        <f t="shared" si="2"/>
        <v>29288.535</v>
      </c>
      <c r="AH28" s="34">
        <f t="shared" si="5"/>
        <v>2928.8535000000002</v>
      </c>
      <c r="AI28" s="34">
        <f t="shared" si="3"/>
        <v>32217.388500000001</v>
      </c>
    </row>
    <row r="29" spans="1:35" x14ac:dyDescent="0.25">
      <c r="A29" s="29">
        <f t="shared" si="4"/>
        <v>18</v>
      </c>
      <c r="B29" s="30" t="s">
        <v>66</v>
      </c>
      <c r="C29" s="30" t="s">
        <v>80</v>
      </c>
      <c r="D29" s="30"/>
      <c r="E29" s="29" t="s">
        <v>39</v>
      </c>
      <c r="F29" s="31" t="s">
        <v>68</v>
      </c>
      <c r="G29" s="29"/>
      <c r="H29" s="29">
        <v>10</v>
      </c>
      <c r="I29" s="32"/>
      <c r="J29" s="33"/>
      <c r="K29" s="33" t="s">
        <v>81</v>
      </c>
      <c r="L29" s="33">
        <v>4.0999999999999996</v>
      </c>
      <c r="M29" s="29">
        <v>0.5</v>
      </c>
      <c r="N29" s="29">
        <v>17697</v>
      </c>
      <c r="O29" s="34">
        <f t="shared" si="0"/>
        <v>72557.7</v>
      </c>
      <c r="P29" s="34">
        <f t="shared" si="0"/>
        <v>36278.85</v>
      </c>
      <c r="Q29" s="29"/>
      <c r="R29" s="29"/>
      <c r="S29" s="29"/>
      <c r="T29" s="29"/>
      <c r="U29" s="29"/>
      <c r="V29" s="29"/>
      <c r="W29" s="29">
        <v>0.5</v>
      </c>
      <c r="X29" s="29">
        <v>30</v>
      </c>
      <c r="Y29" s="29">
        <v>2655</v>
      </c>
      <c r="Z29" s="29"/>
      <c r="AA29" s="29"/>
      <c r="AB29" s="29"/>
      <c r="AC29" s="29"/>
      <c r="AD29" s="29"/>
      <c r="AE29" s="29"/>
      <c r="AF29" s="29">
        <f>V29+Y29+AB29+AE29</f>
        <v>2655</v>
      </c>
      <c r="AG29" s="34">
        <f t="shared" si="2"/>
        <v>38933.85</v>
      </c>
      <c r="AH29" s="34">
        <f t="shared" si="5"/>
        <v>3627.8850000000002</v>
      </c>
      <c r="AI29" s="34">
        <f t="shared" si="3"/>
        <v>42561.735000000001</v>
      </c>
    </row>
    <row r="30" spans="1:35" x14ac:dyDescent="0.25">
      <c r="A30" s="29">
        <f t="shared" si="4"/>
        <v>19</v>
      </c>
      <c r="B30" s="30" t="s">
        <v>82</v>
      </c>
      <c r="C30" s="30" t="s">
        <v>83</v>
      </c>
      <c r="D30" s="30"/>
      <c r="E30" s="29" t="s">
        <v>39</v>
      </c>
      <c r="F30" s="31" t="s">
        <v>238</v>
      </c>
      <c r="G30" s="29"/>
      <c r="H30" s="29">
        <v>10</v>
      </c>
      <c r="I30" s="32"/>
      <c r="J30" s="33"/>
      <c r="K30" s="33" t="s">
        <v>75</v>
      </c>
      <c r="L30" s="33">
        <v>4.1900000000000004</v>
      </c>
      <c r="M30" s="29">
        <v>1</v>
      </c>
      <c r="N30" s="29">
        <v>17697</v>
      </c>
      <c r="O30" s="34">
        <f t="shared" si="0"/>
        <v>74150.430000000008</v>
      </c>
      <c r="P30" s="34">
        <f t="shared" si="0"/>
        <v>74150.430000000008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>
        <f t="shared" si="1"/>
        <v>0</v>
      </c>
      <c r="AG30" s="34">
        <f t="shared" si="2"/>
        <v>74150.430000000008</v>
      </c>
      <c r="AH30" s="34">
        <f t="shared" si="5"/>
        <v>7415.0430000000015</v>
      </c>
      <c r="AI30" s="34">
        <f t="shared" si="3"/>
        <v>81565.473000000013</v>
      </c>
    </row>
    <row r="31" spans="1:35" x14ac:dyDescent="0.25">
      <c r="A31" s="29">
        <f t="shared" si="4"/>
        <v>20</v>
      </c>
      <c r="B31" s="30" t="s">
        <v>66</v>
      </c>
      <c r="C31" s="30" t="s">
        <v>84</v>
      </c>
      <c r="D31" s="30"/>
      <c r="E31" s="29" t="s">
        <v>56</v>
      </c>
      <c r="F31" s="31" t="s">
        <v>68</v>
      </c>
      <c r="G31" s="29"/>
      <c r="H31" s="29">
        <v>14</v>
      </c>
      <c r="I31" s="32"/>
      <c r="J31" s="33"/>
      <c r="K31" s="33" t="s">
        <v>40</v>
      </c>
      <c r="L31" s="33">
        <v>2.94</v>
      </c>
      <c r="M31" s="29">
        <v>0.5</v>
      </c>
      <c r="N31" s="29">
        <v>17697</v>
      </c>
      <c r="O31" s="34">
        <f t="shared" si="0"/>
        <v>52029.18</v>
      </c>
      <c r="P31" s="34">
        <f t="shared" si="0"/>
        <v>26014.59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f t="shared" si="1"/>
        <v>0</v>
      </c>
      <c r="AG31" s="34">
        <f t="shared" si="2"/>
        <v>26014.59</v>
      </c>
      <c r="AH31" s="34">
        <f t="shared" si="5"/>
        <v>2601.4590000000003</v>
      </c>
      <c r="AI31" s="34">
        <f t="shared" si="3"/>
        <v>28616.048999999999</v>
      </c>
    </row>
    <row r="32" spans="1:35" x14ac:dyDescent="0.25">
      <c r="A32" s="29">
        <f>A31+1</f>
        <v>21</v>
      </c>
      <c r="B32" s="30" t="s">
        <v>66</v>
      </c>
      <c r="C32" s="30" t="s">
        <v>85</v>
      </c>
      <c r="D32" s="30"/>
      <c r="E32" s="29" t="s">
        <v>56</v>
      </c>
      <c r="F32" s="31" t="s">
        <v>68</v>
      </c>
      <c r="G32" s="29"/>
      <c r="H32" s="29">
        <v>13</v>
      </c>
      <c r="I32" s="32"/>
      <c r="J32" s="33"/>
      <c r="K32" s="33" t="s">
        <v>79</v>
      </c>
      <c r="L32" s="33">
        <v>3.31</v>
      </c>
      <c r="M32" s="29">
        <v>1</v>
      </c>
      <c r="N32" s="29">
        <v>17697</v>
      </c>
      <c r="O32" s="34">
        <f t="shared" si="0"/>
        <v>58577.07</v>
      </c>
      <c r="P32" s="34">
        <f t="shared" si="0"/>
        <v>58577.07</v>
      </c>
      <c r="Q32" s="29"/>
      <c r="R32" s="29"/>
      <c r="S32" s="29"/>
      <c r="T32" s="29"/>
      <c r="U32" s="29"/>
      <c r="V32" s="29"/>
      <c r="W32" s="29"/>
      <c r="X32" s="29"/>
      <c r="Y32" s="29"/>
      <c r="Z32" s="29">
        <v>1</v>
      </c>
      <c r="AA32" s="29">
        <v>30</v>
      </c>
      <c r="AB32" s="29">
        <f>17697*AA32%*Z32</f>
        <v>5309.0999999999995</v>
      </c>
      <c r="AC32" s="29"/>
      <c r="AD32" s="29"/>
      <c r="AE32" s="29"/>
      <c r="AF32" s="29">
        <f t="shared" si="1"/>
        <v>5309.0999999999995</v>
      </c>
      <c r="AG32" s="34">
        <f t="shared" si="2"/>
        <v>63886.17</v>
      </c>
      <c r="AH32" s="34">
        <f t="shared" si="5"/>
        <v>5857.7070000000003</v>
      </c>
      <c r="AI32" s="34">
        <f t="shared" si="3"/>
        <v>69743.876999999993</v>
      </c>
    </row>
    <row r="33" spans="1:35" x14ac:dyDescent="0.25">
      <c r="A33" s="29">
        <v>22</v>
      </c>
      <c r="B33" s="30" t="s">
        <v>66</v>
      </c>
      <c r="C33" s="30" t="s">
        <v>86</v>
      </c>
      <c r="D33" s="30"/>
      <c r="E33" s="29" t="s">
        <v>39</v>
      </c>
      <c r="F33" s="39" t="s">
        <v>68</v>
      </c>
      <c r="G33" s="29"/>
      <c r="H33" s="29">
        <v>10</v>
      </c>
      <c r="I33" s="32"/>
      <c r="J33" s="33"/>
      <c r="K33" s="33" t="s">
        <v>75</v>
      </c>
      <c r="L33" s="33">
        <v>3.52</v>
      </c>
      <c r="M33" s="29">
        <v>0.5</v>
      </c>
      <c r="N33" s="29">
        <v>17697</v>
      </c>
      <c r="O33" s="34">
        <f>L33*N33</f>
        <v>62293.440000000002</v>
      </c>
      <c r="P33" s="34">
        <f>M33*O33</f>
        <v>31146.720000000001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>
        <f>V33+Y33+AB33+AE33</f>
        <v>0</v>
      </c>
      <c r="AG33" s="34">
        <f>P33+AF33</f>
        <v>31146.720000000001</v>
      </c>
      <c r="AH33" s="34">
        <f t="shared" si="5"/>
        <v>3114.6720000000005</v>
      </c>
      <c r="AI33" s="34">
        <f>AG33+AH33</f>
        <v>34261.392</v>
      </c>
    </row>
    <row r="34" spans="1:35" ht="24" x14ac:dyDescent="0.25">
      <c r="A34" s="29">
        <v>23</v>
      </c>
      <c r="B34" s="30" t="s">
        <v>87</v>
      </c>
      <c r="C34" s="30" t="s">
        <v>88</v>
      </c>
      <c r="D34" s="30"/>
      <c r="E34" s="29" t="s">
        <v>56</v>
      </c>
      <c r="F34" s="31" t="s">
        <v>239</v>
      </c>
      <c r="G34" s="29"/>
      <c r="H34" s="29">
        <v>14</v>
      </c>
      <c r="I34" s="32"/>
      <c r="J34" s="33"/>
      <c r="K34" s="33" t="s">
        <v>40</v>
      </c>
      <c r="L34" s="33">
        <v>3.04</v>
      </c>
      <c r="M34" s="29">
        <v>0.5</v>
      </c>
      <c r="N34" s="29">
        <v>17697</v>
      </c>
      <c r="O34" s="34">
        <f t="shared" si="0"/>
        <v>53798.879999999997</v>
      </c>
      <c r="P34" s="34">
        <f t="shared" si="0"/>
        <v>26899.439999999999</v>
      </c>
      <c r="Q34" s="29"/>
      <c r="R34" s="29"/>
      <c r="S34" s="29"/>
      <c r="T34" s="29"/>
      <c r="U34" s="29"/>
      <c r="V34" s="29"/>
      <c r="W34" s="29"/>
      <c r="X34" s="29"/>
      <c r="Y34" s="29"/>
      <c r="Z34" s="29">
        <v>0.5</v>
      </c>
      <c r="AA34" s="29">
        <v>30</v>
      </c>
      <c r="AB34" s="29">
        <v>2655</v>
      </c>
      <c r="AC34" s="29"/>
      <c r="AD34" s="29"/>
      <c r="AE34" s="29"/>
      <c r="AF34" s="29">
        <f t="shared" si="1"/>
        <v>2655</v>
      </c>
      <c r="AG34" s="34">
        <f t="shared" si="2"/>
        <v>29554.44</v>
      </c>
      <c r="AH34" s="34">
        <f t="shared" si="5"/>
        <v>2689.944</v>
      </c>
      <c r="AI34" s="34">
        <f t="shared" si="3"/>
        <v>32244.383999999998</v>
      </c>
    </row>
    <row r="35" spans="1:35" x14ac:dyDescent="0.25">
      <c r="A35" s="33">
        <v>24</v>
      </c>
      <c r="B35" s="40" t="s">
        <v>87</v>
      </c>
      <c r="C35" s="40" t="s">
        <v>89</v>
      </c>
      <c r="D35" s="41"/>
      <c r="E35" s="33" t="s">
        <v>56</v>
      </c>
      <c r="F35" s="42" t="s">
        <v>240</v>
      </c>
      <c r="G35" s="33"/>
      <c r="H35" s="43"/>
      <c r="I35" s="33" t="s">
        <v>71</v>
      </c>
      <c r="J35" s="33" t="s">
        <v>71</v>
      </c>
      <c r="K35" s="33"/>
      <c r="L35" s="33">
        <v>2.81</v>
      </c>
      <c r="M35" s="33">
        <v>1</v>
      </c>
      <c r="N35" s="33">
        <v>17697</v>
      </c>
      <c r="O35" s="44">
        <f>L35*N35</f>
        <v>49728.57</v>
      </c>
      <c r="P35" s="44">
        <f>M35*O35</f>
        <v>49728.57</v>
      </c>
      <c r="Q35" s="33"/>
      <c r="R35" s="33"/>
      <c r="S35" s="33"/>
      <c r="T35" s="33"/>
      <c r="U35" s="33"/>
      <c r="V35" s="33"/>
      <c r="W35" s="33"/>
      <c r="X35" s="33"/>
      <c r="Y35" s="33"/>
      <c r="Z35" s="33">
        <v>1</v>
      </c>
      <c r="AA35" s="33">
        <v>30</v>
      </c>
      <c r="AB35" s="33">
        <v>5309</v>
      </c>
      <c r="AC35" s="33"/>
      <c r="AD35" s="33"/>
      <c r="AE35" s="33"/>
      <c r="AF35" s="33">
        <f>V35+Y35+AB35+AE35</f>
        <v>5309</v>
      </c>
      <c r="AG35" s="44">
        <f>P35+AF35</f>
        <v>55037.57</v>
      </c>
      <c r="AH35" s="44">
        <f t="shared" si="5"/>
        <v>4972.857</v>
      </c>
      <c r="AI35" s="44">
        <f>AG35+AH35</f>
        <v>60010.426999999996</v>
      </c>
    </row>
    <row r="36" spans="1:35" ht="30" x14ac:dyDescent="0.25">
      <c r="A36" s="29">
        <v>25</v>
      </c>
      <c r="B36" s="30" t="s">
        <v>90</v>
      </c>
      <c r="C36" s="30" t="s">
        <v>88</v>
      </c>
      <c r="D36" s="37" t="s">
        <v>91</v>
      </c>
      <c r="E36" s="29" t="s">
        <v>56</v>
      </c>
      <c r="F36" s="31" t="s">
        <v>241</v>
      </c>
      <c r="G36" s="29"/>
      <c r="H36" s="29">
        <v>14</v>
      </c>
      <c r="I36" s="32"/>
      <c r="J36" s="33"/>
      <c r="K36" s="33" t="s">
        <v>40</v>
      </c>
      <c r="L36" s="33">
        <v>3.12</v>
      </c>
      <c r="M36" s="29">
        <v>0.5</v>
      </c>
      <c r="N36" s="29">
        <v>17697</v>
      </c>
      <c r="O36" s="34">
        <f t="shared" si="0"/>
        <v>55214.64</v>
      </c>
      <c r="P36" s="34">
        <f t="shared" si="0"/>
        <v>27607.32</v>
      </c>
      <c r="Q36" s="29"/>
      <c r="R36" s="29"/>
      <c r="S36" s="29"/>
      <c r="T36" s="29"/>
      <c r="U36" s="29"/>
      <c r="V36" s="29"/>
      <c r="W36" s="29"/>
      <c r="X36" s="29"/>
      <c r="Y36" s="29"/>
      <c r="Z36" s="29">
        <v>0.5</v>
      </c>
      <c r="AA36" s="29">
        <v>30</v>
      </c>
      <c r="AB36" s="29">
        <f>17697*AA36%*Z36</f>
        <v>2654.5499999999997</v>
      </c>
      <c r="AC36" s="29"/>
      <c r="AD36" s="29"/>
      <c r="AE36" s="29"/>
      <c r="AF36" s="29">
        <f t="shared" si="1"/>
        <v>2654.5499999999997</v>
      </c>
      <c r="AG36" s="34">
        <f t="shared" si="2"/>
        <v>30261.87</v>
      </c>
      <c r="AH36" s="34">
        <f t="shared" si="5"/>
        <v>2760.732</v>
      </c>
      <c r="AI36" s="34">
        <f t="shared" si="3"/>
        <v>33022.601999999999</v>
      </c>
    </row>
    <row r="37" spans="1:35" ht="30" x14ac:dyDescent="0.25">
      <c r="A37" s="29">
        <f t="shared" si="4"/>
        <v>26</v>
      </c>
      <c r="B37" s="30" t="s">
        <v>90</v>
      </c>
      <c r="C37" s="30" t="s">
        <v>92</v>
      </c>
      <c r="D37" s="37" t="s">
        <v>91</v>
      </c>
      <c r="E37" s="29" t="s">
        <v>56</v>
      </c>
      <c r="F37" s="31" t="s">
        <v>241</v>
      </c>
      <c r="G37" s="29"/>
      <c r="H37" s="29">
        <v>11</v>
      </c>
      <c r="I37" s="32"/>
      <c r="J37" s="33"/>
      <c r="K37" s="33" t="s">
        <v>93</v>
      </c>
      <c r="L37" s="33">
        <v>3.53</v>
      </c>
      <c r="M37" s="29">
        <v>1</v>
      </c>
      <c r="N37" s="29">
        <v>17697</v>
      </c>
      <c r="O37" s="34">
        <f t="shared" si="0"/>
        <v>62470.409999999996</v>
      </c>
      <c r="P37" s="34">
        <f t="shared" si="0"/>
        <v>62470.409999999996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>
        <f t="shared" si="1"/>
        <v>0</v>
      </c>
      <c r="AG37" s="34">
        <f t="shared" si="2"/>
        <v>62470.409999999996</v>
      </c>
      <c r="AH37" s="34">
        <f t="shared" si="5"/>
        <v>6247.0410000000002</v>
      </c>
      <c r="AI37" s="34">
        <f t="shared" si="3"/>
        <v>68717.451000000001</v>
      </c>
    </row>
    <row r="38" spans="1:35" ht="36" x14ac:dyDescent="0.25">
      <c r="A38" s="29">
        <f t="shared" si="4"/>
        <v>27</v>
      </c>
      <c r="B38" s="45" t="s">
        <v>94</v>
      </c>
      <c r="C38" s="30" t="s">
        <v>95</v>
      </c>
      <c r="D38" s="30" t="s">
        <v>96</v>
      </c>
      <c r="E38" s="29" t="s">
        <v>39</v>
      </c>
      <c r="F38" s="31" t="s">
        <v>242</v>
      </c>
      <c r="G38" s="29"/>
      <c r="H38" s="29">
        <v>8</v>
      </c>
      <c r="I38" s="32"/>
      <c r="J38" s="33"/>
      <c r="K38" s="33" t="s">
        <v>97</v>
      </c>
      <c r="L38" s="33">
        <v>5.31</v>
      </c>
      <c r="M38" s="29">
        <v>1</v>
      </c>
      <c r="N38" s="29">
        <v>17697</v>
      </c>
      <c r="O38" s="34">
        <f t="shared" si="0"/>
        <v>93971.069999999992</v>
      </c>
      <c r="P38" s="34">
        <f t="shared" si="0"/>
        <v>93971.069999999992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>
        <f t="shared" si="1"/>
        <v>0</v>
      </c>
      <c r="AG38" s="34">
        <f t="shared" si="2"/>
        <v>93971.069999999992</v>
      </c>
      <c r="AH38" s="34">
        <f t="shared" si="5"/>
        <v>9397.107</v>
      </c>
      <c r="AI38" s="34">
        <f t="shared" si="3"/>
        <v>103368.177</v>
      </c>
    </row>
    <row r="39" spans="1:35" ht="45" x14ac:dyDescent="0.25">
      <c r="A39" s="33">
        <f t="shared" si="4"/>
        <v>28</v>
      </c>
      <c r="B39" s="30" t="s">
        <v>280</v>
      </c>
      <c r="C39" s="30" t="s">
        <v>49</v>
      </c>
      <c r="D39" s="37" t="s">
        <v>285</v>
      </c>
      <c r="E39" s="29" t="s">
        <v>39</v>
      </c>
      <c r="F39" s="31" t="s">
        <v>281</v>
      </c>
      <c r="G39" s="29"/>
      <c r="H39" s="29"/>
      <c r="I39" s="32"/>
      <c r="J39" s="33" t="s">
        <v>282</v>
      </c>
      <c r="K39" s="33" t="s">
        <v>149</v>
      </c>
      <c r="L39" s="33">
        <v>5.38</v>
      </c>
      <c r="M39" s="29">
        <v>0.5</v>
      </c>
      <c r="N39" s="29">
        <v>17697</v>
      </c>
      <c r="O39" s="34">
        <f t="shared" si="0"/>
        <v>95209.86</v>
      </c>
      <c r="P39" s="34">
        <f t="shared" si="0"/>
        <v>47604.93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>
        <f t="shared" si="1"/>
        <v>0</v>
      </c>
      <c r="AG39" s="34">
        <f t="shared" si="2"/>
        <v>47604.93</v>
      </c>
      <c r="AH39" s="34">
        <f t="shared" si="5"/>
        <v>4760.4930000000004</v>
      </c>
      <c r="AI39" s="34">
        <f t="shared" si="3"/>
        <v>52365.423000000003</v>
      </c>
    </row>
    <row r="40" spans="1:35" ht="45" x14ac:dyDescent="0.25">
      <c r="A40" s="33">
        <f t="shared" si="4"/>
        <v>29</v>
      </c>
      <c r="B40" s="30" t="s">
        <v>98</v>
      </c>
      <c r="C40" s="30" t="s">
        <v>99</v>
      </c>
      <c r="D40" s="37" t="s">
        <v>100</v>
      </c>
      <c r="E40" s="29" t="s">
        <v>39</v>
      </c>
      <c r="F40" s="31" t="s">
        <v>243</v>
      </c>
      <c r="G40" s="29"/>
      <c r="H40" s="29">
        <v>6</v>
      </c>
      <c r="I40" s="32"/>
      <c r="J40" s="33"/>
      <c r="K40" s="33" t="s">
        <v>101</v>
      </c>
      <c r="L40" s="33">
        <v>5.51</v>
      </c>
      <c r="M40" s="29">
        <v>1</v>
      </c>
      <c r="N40" s="29">
        <v>17697</v>
      </c>
      <c r="O40" s="34">
        <f t="shared" si="0"/>
        <v>97510.47</v>
      </c>
      <c r="P40" s="34">
        <f t="shared" si="0"/>
        <v>97510.47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>
        <f t="shared" si="1"/>
        <v>0</v>
      </c>
      <c r="AG40" s="34">
        <f t="shared" si="2"/>
        <v>97510.47</v>
      </c>
      <c r="AH40" s="34">
        <f t="shared" si="5"/>
        <v>9751.0470000000005</v>
      </c>
      <c r="AI40" s="34">
        <f t="shared" si="3"/>
        <v>107261.51700000001</v>
      </c>
    </row>
    <row r="41" spans="1:35" ht="45" x14ac:dyDescent="0.25">
      <c r="A41" s="29">
        <f t="shared" si="4"/>
        <v>30</v>
      </c>
      <c r="B41" s="30" t="s">
        <v>102</v>
      </c>
      <c r="C41" s="30" t="s">
        <v>103</v>
      </c>
      <c r="D41" s="37" t="s">
        <v>104</v>
      </c>
      <c r="E41" s="29" t="s">
        <v>39</v>
      </c>
      <c r="F41" s="31" t="s">
        <v>244</v>
      </c>
      <c r="G41" s="29"/>
      <c r="H41" s="29">
        <v>10</v>
      </c>
      <c r="I41" s="32"/>
      <c r="J41" s="33"/>
      <c r="K41" s="33" t="s">
        <v>81</v>
      </c>
      <c r="L41" s="33">
        <v>4.71</v>
      </c>
      <c r="M41" s="29">
        <v>0.5</v>
      </c>
      <c r="N41" s="29">
        <v>17697</v>
      </c>
      <c r="O41" s="34">
        <f t="shared" si="0"/>
        <v>83352.87</v>
      </c>
      <c r="P41" s="34">
        <f t="shared" si="0"/>
        <v>41676.434999999998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>
        <f t="shared" si="1"/>
        <v>0</v>
      </c>
      <c r="AG41" s="34">
        <f t="shared" si="2"/>
        <v>41676.434999999998</v>
      </c>
      <c r="AH41" s="34"/>
      <c r="AI41" s="34">
        <f t="shared" si="3"/>
        <v>41676.434999999998</v>
      </c>
    </row>
    <row r="42" spans="1:35" ht="45" x14ac:dyDescent="0.25">
      <c r="A42" s="29">
        <f t="shared" si="4"/>
        <v>31</v>
      </c>
      <c r="B42" s="30" t="s">
        <v>102</v>
      </c>
      <c r="C42" s="30" t="s">
        <v>105</v>
      </c>
      <c r="D42" s="37" t="s">
        <v>104</v>
      </c>
      <c r="E42" s="29" t="s">
        <v>39</v>
      </c>
      <c r="F42" s="31" t="s">
        <v>244</v>
      </c>
      <c r="G42" s="29"/>
      <c r="H42" s="29">
        <v>10</v>
      </c>
      <c r="I42" s="32"/>
      <c r="J42" s="33"/>
      <c r="K42" s="33" t="s">
        <v>81</v>
      </c>
      <c r="L42" s="33">
        <v>4.71</v>
      </c>
      <c r="M42" s="29">
        <v>1</v>
      </c>
      <c r="N42" s="29">
        <v>17697</v>
      </c>
      <c r="O42" s="34">
        <f t="shared" ref="O42:P77" si="6">L42*N42</f>
        <v>83352.87</v>
      </c>
      <c r="P42" s="34">
        <f t="shared" si="6"/>
        <v>83352.87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>
        <f t="shared" si="1"/>
        <v>0</v>
      </c>
      <c r="AG42" s="34">
        <f t="shared" si="2"/>
        <v>83352.87</v>
      </c>
      <c r="AH42" s="34">
        <f t="shared" si="5"/>
        <v>8335.2870000000003</v>
      </c>
      <c r="AI42" s="34">
        <f t="shared" si="3"/>
        <v>91688.156999999992</v>
      </c>
    </row>
    <row r="43" spans="1:35" ht="24" x14ac:dyDescent="0.25">
      <c r="A43" s="29">
        <f t="shared" si="4"/>
        <v>32</v>
      </c>
      <c r="B43" s="30" t="s">
        <v>106</v>
      </c>
      <c r="C43" s="30" t="s">
        <v>54</v>
      </c>
      <c r="D43" s="30"/>
      <c r="E43" s="29" t="s">
        <v>56</v>
      </c>
      <c r="F43" s="31" t="s">
        <v>245</v>
      </c>
      <c r="G43" s="29"/>
      <c r="H43" s="35"/>
      <c r="I43" s="32" t="s">
        <v>57</v>
      </c>
      <c r="J43" s="33" t="s">
        <v>57</v>
      </c>
      <c r="K43" s="33"/>
      <c r="L43" s="33">
        <v>2.89</v>
      </c>
      <c r="M43" s="29">
        <v>1</v>
      </c>
      <c r="N43" s="29">
        <v>17697</v>
      </c>
      <c r="O43" s="34">
        <f t="shared" si="6"/>
        <v>51144.33</v>
      </c>
      <c r="P43" s="34">
        <f t="shared" si="6"/>
        <v>51144.33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>
        <f t="shared" si="1"/>
        <v>0</v>
      </c>
      <c r="AG43" s="34">
        <f t="shared" si="2"/>
        <v>51144.33</v>
      </c>
      <c r="AH43" s="34">
        <f t="shared" si="5"/>
        <v>5114.4330000000009</v>
      </c>
      <c r="AI43" s="34">
        <f t="shared" si="3"/>
        <v>56258.763000000006</v>
      </c>
    </row>
    <row r="44" spans="1:35" x14ac:dyDescent="0.25">
      <c r="A44" s="29">
        <f t="shared" si="4"/>
        <v>33</v>
      </c>
      <c r="B44" s="30" t="s">
        <v>107</v>
      </c>
      <c r="C44" s="30" t="s">
        <v>108</v>
      </c>
      <c r="D44" s="30"/>
      <c r="E44" s="29" t="s">
        <v>56</v>
      </c>
      <c r="F44" s="46" t="s">
        <v>237</v>
      </c>
      <c r="G44" s="29"/>
      <c r="H44" s="35"/>
      <c r="I44" s="32" t="s">
        <v>71</v>
      </c>
      <c r="J44" s="33" t="s">
        <v>71</v>
      </c>
      <c r="K44" s="33"/>
      <c r="L44" s="33">
        <v>2.81</v>
      </c>
      <c r="M44" s="29">
        <v>1</v>
      </c>
      <c r="N44" s="29">
        <v>17697</v>
      </c>
      <c r="O44" s="34">
        <f t="shared" si="6"/>
        <v>49728.57</v>
      </c>
      <c r="P44" s="34">
        <f t="shared" si="6"/>
        <v>49728.57</v>
      </c>
      <c r="Q44" s="29"/>
      <c r="R44" s="29"/>
      <c r="S44" s="29"/>
      <c r="T44" s="29"/>
      <c r="U44" s="29"/>
      <c r="V44" s="29"/>
      <c r="W44" s="29"/>
      <c r="X44" s="29"/>
      <c r="Y44" s="29"/>
      <c r="Z44" s="29">
        <v>1</v>
      </c>
      <c r="AA44" s="29">
        <v>30</v>
      </c>
      <c r="AB44" s="29">
        <f>17697*AA44%*Z44</f>
        <v>5309.0999999999995</v>
      </c>
      <c r="AC44" s="29"/>
      <c r="AD44" s="29"/>
      <c r="AE44" s="29"/>
      <c r="AF44" s="29">
        <f t="shared" si="1"/>
        <v>5309.0999999999995</v>
      </c>
      <c r="AG44" s="34">
        <f t="shared" si="2"/>
        <v>55037.67</v>
      </c>
      <c r="AH44" s="34">
        <f t="shared" si="5"/>
        <v>4972.857</v>
      </c>
      <c r="AI44" s="34">
        <f t="shared" si="3"/>
        <v>60010.527000000002</v>
      </c>
    </row>
    <row r="45" spans="1:35" ht="60" x14ac:dyDescent="0.25">
      <c r="A45" s="29">
        <f t="shared" si="4"/>
        <v>34</v>
      </c>
      <c r="B45" s="30" t="s">
        <v>109</v>
      </c>
      <c r="C45" s="30" t="s">
        <v>110</v>
      </c>
      <c r="D45" s="37" t="s">
        <v>111</v>
      </c>
      <c r="E45" s="29" t="s">
        <v>56</v>
      </c>
      <c r="F45" s="31" t="s">
        <v>246</v>
      </c>
      <c r="G45" s="29"/>
      <c r="H45" s="35"/>
      <c r="I45" s="32" t="s">
        <v>71</v>
      </c>
      <c r="J45" s="33" t="s">
        <v>71</v>
      </c>
      <c r="K45" s="33"/>
      <c r="L45" s="33">
        <v>2.81</v>
      </c>
      <c r="M45" s="29">
        <v>1</v>
      </c>
      <c r="N45" s="29">
        <v>17697</v>
      </c>
      <c r="O45" s="34">
        <f t="shared" si="6"/>
        <v>49728.57</v>
      </c>
      <c r="P45" s="34">
        <f t="shared" si="6"/>
        <v>49728.57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>
        <f t="shared" si="1"/>
        <v>0</v>
      </c>
      <c r="AG45" s="34">
        <f t="shared" si="2"/>
        <v>49728.57</v>
      </c>
      <c r="AH45" s="34">
        <f t="shared" si="5"/>
        <v>4972.857</v>
      </c>
      <c r="AI45" s="34">
        <f t="shared" si="3"/>
        <v>54701.426999999996</v>
      </c>
    </row>
    <row r="46" spans="1:35" ht="60" x14ac:dyDescent="0.25">
      <c r="A46" s="29">
        <f t="shared" si="4"/>
        <v>35</v>
      </c>
      <c r="B46" s="30" t="s">
        <v>109</v>
      </c>
      <c r="C46" s="30" t="s">
        <v>84</v>
      </c>
      <c r="D46" s="37" t="s">
        <v>111</v>
      </c>
      <c r="E46" s="29" t="s">
        <v>56</v>
      </c>
      <c r="F46" s="31" t="s">
        <v>246</v>
      </c>
      <c r="G46" s="29"/>
      <c r="H46" s="29">
        <v>14</v>
      </c>
      <c r="I46" s="32"/>
      <c r="J46" s="33"/>
      <c r="K46" s="33" t="s">
        <v>40</v>
      </c>
      <c r="L46" s="33">
        <v>3.29</v>
      </c>
      <c r="M46" s="29">
        <v>0.5</v>
      </c>
      <c r="N46" s="29">
        <v>17697</v>
      </c>
      <c r="O46" s="34">
        <f t="shared" si="6"/>
        <v>58223.13</v>
      </c>
      <c r="P46" s="34">
        <f t="shared" si="6"/>
        <v>29111.564999999999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>
        <f t="shared" si="1"/>
        <v>0</v>
      </c>
      <c r="AG46" s="34">
        <f t="shared" si="2"/>
        <v>29111.564999999999</v>
      </c>
      <c r="AH46" s="34"/>
      <c r="AI46" s="34">
        <f t="shared" si="3"/>
        <v>29111.564999999999</v>
      </c>
    </row>
    <row r="47" spans="1:35" ht="60" x14ac:dyDescent="0.25">
      <c r="A47" s="29">
        <v>36</v>
      </c>
      <c r="B47" s="30" t="s">
        <v>112</v>
      </c>
      <c r="C47" s="30" t="s">
        <v>113</v>
      </c>
      <c r="D47" s="37" t="s">
        <v>114</v>
      </c>
      <c r="E47" s="29" t="s">
        <v>56</v>
      </c>
      <c r="F47" s="31" t="s">
        <v>247</v>
      </c>
      <c r="G47" s="29"/>
      <c r="H47" s="35"/>
      <c r="I47" s="32" t="s">
        <v>115</v>
      </c>
      <c r="J47" s="33" t="s">
        <v>115</v>
      </c>
      <c r="K47" s="33"/>
      <c r="L47" s="33">
        <v>2.92</v>
      </c>
      <c r="M47" s="29">
        <v>1</v>
      </c>
      <c r="N47" s="29">
        <v>17697</v>
      </c>
      <c r="O47" s="34">
        <f t="shared" si="6"/>
        <v>51675.24</v>
      </c>
      <c r="P47" s="34">
        <f t="shared" si="6"/>
        <v>51675.24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>
        <f>V47+Y47+AB47+AE47</f>
        <v>0</v>
      </c>
      <c r="AG47" s="34">
        <f>P47+AF47</f>
        <v>51675.24</v>
      </c>
      <c r="AH47" s="34">
        <f>P47*10%</f>
        <v>5167.5240000000003</v>
      </c>
      <c r="AI47" s="34">
        <f>AG47+AH47</f>
        <v>56842.763999999996</v>
      </c>
    </row>
    <row r="48" spans="1:35" x14ac:dyDescent="0.25">
      <c r="A48" s="33">
        <v>37</v>
      </c>
      <c r="B48" s="30" t="s">
        <v>116</v>
      </c>
      <c r="C48" s="30" t="s">
        <v>117</v>
      </c>
      <c r="D48" s="37"/>
      <c r="E48" s="29" t="s">
        <v>56</v>
      </c>
      <c r="F48" s="31" t="s">
        <v>284</v>
      </c>
      <c r="G48" s="29"/>
      <c r="H48" s="35"/>
      <c r="I48" s="32" t="s">
        <v>115</v>
      </c>
      <c r="J48" s="33" t="s">
        <v>69</v>
      </c>
      <c r="K48" s="33"/>
      <c r="L48" s="33">
        <v>2.84</v>
      </c>
      <c r="M48" s="29">
        <v>0.5</v>
      </c>
      <c r="N48" s="29">
        <v>17697</v>
      </c>
      <c r="O48" s="34">
        <f t="shared" si="6"/>
        <v>50259.479999999996</v>
      </c>
      <c r="P48" s="34">
        <f t="shared" si="6"/>
        <v>25129.739999999998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>
        <f>V48+Y48+AB48+AE48</f>
        <v>0</v>
      </c>
      <c r="AG48" s="34">
        <f>P48+AF48</f>
        <v>25129.739999999998</v>
      </c>
      <c r="AH48" s="34">
        <f>P48*10%</f>
        <v>2512.9740000000002</v>
      </c>
      <c r="AI48" s="34">
        <f>AG48+AH48</f>
        <v>27642.714</v>
      </c>
    </row>
    <row r="49" spans="1:35" x14ac:dyDescent="0.25">
      <c r="A49" s="33">
        <v>38</v>
      </c>
      <c r="B49" s="30" t="s">
        <v>116</v>
      </c>
      <c r="C49" s="30" t="s">
        <v>118</v>
      </c>
      <c r="D49" s="37"/>
      <c r="E49" s="29" t="s">
        <v>56</v>
      </c>
      <c r="F49" s="31" t="s">
        <v>284</v>
      </c>
      <c r="G49" s="29"/>
      <c r="H49" s="35"/>
      <c r="I49" s="32" t="s">
        <v>115</v>
      </c>
      <c r="J49" s="33" t="s">
        <v>69</v>
      </c>
      <c r="K49" s="33"/>
      <c r="L49" s="33">
        <v>2.84</v>
      </c>
      <c r="M49" s="29">
        <v>0.5</v>
      </c>
      <c r="N49" s="29">
        <v>17697</v>
      </c>
      <c r="O49" s="34">
        <f t="shared" si="6"/>
        <v>50259.479999999996</v>
      </c>
      <c r="P49" s="34">
        <f t="shared" si="6"/>
        <v>25129.739999999998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>
        <f>V49+Y49+AB49+AE49</f>
        <v>0</v>
      </c>
      <c r="AG49" s="34">
        <f>P49+AF49</f>
        <v>25129.739999999998</v>
      </c>
      <c r="AH49" s="34">
        <f>P49*10%</f>
        <v>2512.9740000000002</v>
      </c>
      <c r="AI49" s="34">
        <f>AG49+AH49</f>
        <v>27642.714</v>
      </c>
    </row>
    <row r="50" spans="1:35" ht="45" x14ac:dyDescent="0.25">
      <c r="A50" s="29">
        <v>39</v>
      </c>
      <c r="B50" s="30" t="s">
        <v>119</v>
      </c>
      <c r="C50" s="30" t="s">
        <v>120</v>
      </c>
      <c r="D50" s="37" t="s">
        <v>121</v>
      </c>
      <c r="E50" s="29" t="s">
        <v>56</v>
      </c>
      <c r="F50" s="31" t="s">
        <v>248</v>
      </c>
      <c r="G50" s="29"/>
      <c r="H50" s="29">
        <v>14</v>
      </c>
      <c r="I50" s="32"/>
      <c r="J50" s="33"/>
      <c r="K50" s="33" t="s">
        <v>40</v>
      </c>
      <c r="L50" s="33">
        <v>3.01</v>
      </c>
      <c r="M50" s="29">
        <v>1</v>
      </c>
      <c r="N50" s="29">
        <v>17697</v>
      </c>
      <c r="O50" s="34">
        <f t="shared" si="6"/>
        <v>53267.969999999994</v>
      </c>
      <c r="P50" s="34">
        <f t="shared" si="6"/>
        <v>53267.969999999994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>
        <f t="shared" si="1"/>
        <v>0</v>
      </c>
      <c r="AG50" s="34">
        <f t="shared" si="2"/>
        <v>53267.969999999994</v>
      </c>
      <c r="AH50" s="34">
        <f>P50*10%</f>
        <v>5326.7969999999996</v>
      </c>
      <c r="AI50" s="34">
        <f t="shared" si="3"/>
        <v>58594.766999999993</v>
      </c>
    </row>
    <row r="51" spans="1:35" ht="45" x14ac:dyDescent="0.25">
      <c r="A51" s="29">
        <f t="shared" si="4"/>
        <v>40</v>
      </c>
      <c r="B51" s="30" t="s">
        <v>119</v>
      </c>
      <c r="C51" s="30" t="s">
        <v>37</v>
      </c>
      <c r="D51" s="37" t="s">
        <v>121</v>
      </c>
      <c r="E51" s="29" t="s">
        <v>56</v>
      </c>
      <c r="F51" s="31" t="s">
        <v>248</v>
      </c>
      <c r="G51" s="29"/>
      <c r="H51" s="29">
        <v>14</v>
      </c>
      <c r="I51" s="32"/>
      <c r="J51" s="33"/>
      <c r="K51" s="33" t="s">
        <v>40</v>
      </c>
      <c r="L51" s="33">
        <v>3.01</v>
      </c>
      <c r="M51" s="29">
        <v>0.5</v>
      </c>
      <c r="N51" s="29">
        <v>17697</v>
      </c>
      <c r="O51" s="34">
        <f t="shared" si="6"/>
        <v>53267.969999999994</v>
      </c>
      <c r="P51" s="34">
        <f t="shared" si="6"/>
        <v>26633.984999999997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>
        <f t="shared" si="1"/>
        <v>0</v>
      </c>
      <c r="AG51" s="34">
        <f t="shared" si="2"/>
        <v>26633.984999999997</v>
      </c>
      <c r="AH51" s="34">
        <v>0</v>
      </c>
      <c r="AI51" s="34">
        <f t="shared" si="3"/>
        <v>26633.984999999997</v>
      </c>
    </row>
    <row r="52" spans="1:35" x14ac:dyDescent="0.25">
      <c r="A52" s="29">
        <f t="shared" si="4"/>
        <v>41</v>
      </c>
      <c r="B52" s="30" t="s">
        <v>72</v>
      </c>
      <c r="C52" s="30" t="s">
        <v>122</v>
      </c>
      <c r="D52" s="30" t="s">
        <v>123</v>
      </c>
      <c r="E52" s="29" t="s">
        <v>56</v>
      </c>
      <c r="F52" s="31" t="s">
        <v>200</v>
      </c>
      <c r="G52" s="29" t="s">
        <v>124</v>
      </c>
      <c r="H52" s="47"/>
      <c r="I52" s="32" t="s">
        <v>115</v>
      </c>
      <c r="J52" s="33" t="s">
        <v>115</v>
      </c>
      <c r="K52" s="33"/>
      <c r="L52" s="33">
        <v>2.92</v>
      </c>
      <c r="M52" s="29">
        <v>1</v>
      </c>
      <c r="N52" s="29">
        <v>17697</v>
      </c>
      <c r="O52" s="34">
        <f t="shared" si="6"/>
        <v>51675.24</v>
      </c>
      <c r="P52" s="34">
        <f t="shared" si="6"/>
        <v>51675.24</v>
      </c>
      <c r="Q52" s="29"/>
      <c r="R52" s="29"/>
      <c r="S52" s="29"/>
      <c r="T52" s="29">
        <v>1</v>
      </c>
      <c r="U52" s="29">
        <v>35</v>
      </c>
      <c r="V52" s="29">
        <f>17697*35%</f>
        <v>6193.95</v>
      </c>
      <c r="W52" s="29"/>
      <c r="X52" s="29"/>
      <c r="Y52" s="29"/>
      <c r="Z52" s="29"/>
      <c r="AA52" s="29"/>
      <c r="AB52" s="29"/>
      <c r="AC52" s="29"/>
      <c r="AD52" s="29"/>
      <c r="AE52" s="29"/>
      <c r="AF52" s="29">
        <f t="shared" si="1"/>
        <v>6193.95</v>
      </c>
      <c r="AG52" s="34">
        <f t="shared" si="2"/>
        <v>57869.189999999995</v>
      </c>
      <c r="AH52" s="34">
        <f t="shared" ref="AH52:AH57" si="7">P52*10%</f>
        <v>5167.5240000000003</v>
      </c>
      <c r="AI52" s="34">
        <f t="shared" si="3"/>
        <v>63036.713999999993</v>
      </c>
    </row>
    <row r="53" spans="1:35" ht="45" x14ac:dyDescent="0.25">
      <c r="A53" s="29">
        <f t="shared" si="4"/>
        <v>42</v>
      </c>
      <c r="B53" s="30" t="s">
        <v>125</v>
      </c>
      <c r="C53" s="30" t="s">
        <v>126</v>
      </c>
      <c r="D53" s="37" t="s">
        <v>127</v>
      </c>
      <c r="E53" s="29" t="s">
        <v>56</v>
      </c>
      <c r="F53" s="31" t="s">
        <v>249</v>
      </c>
      <c r="G53" s="29"/>
      <c r="H53" s="35"/>
      <c r="I53" s="32" t="s">
        <v>57</v>
      </c>
      <c r="J53" s="33" t="s">
        <v>57</v>
      </c>
      <c r="K53" s="33"/>
      <c r="L53" s="33">
        <v>2.89</v>
      </c>
      <c r="M53" s="29">
        <v>1</v>
      </c>
      <c r="N53" s="29">
        <v>17697</v>
      </c>
      <c r="O53" s="34">
        <f t="shared" si="6"/>
        <v>51144.33</v>
      </c>
      <c r="P53" s="34">
        <f t="shared" si="6"/>
        <v>51144.33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>
        <f t="shared" si="1"/>
        <v>0</v>
      </c>
      <c r="AG53" s="34">
        <f t="shared" si="2"/>
        <v>51144.33</v>
      </c>
      <c r="AH53" s="34">
        <f t="shared" si="7"/>
        <v>5114.4330000000009</v>
      </c>
      <c r="AI53" s="34">
        <f t="shared" si="3"/>
        <v>56258.763000000006</v>
      </c>
    </row>
    <row r="54" spans="1:35" ht="45" x14ac:dyDescent="0.25">
      <c r="A54" s="29">
        <f>A53+1</f>
        <v>43</v>
      </c>
      <c r="B54" s="30" t="s">
        <v>128</v>
      </c>
      <c r="C54" s="30" t="s">
        <v>129</v>
      </c>
      <c r="D54" s="37" t="s">
        <v>130</v>
      </c>
      <c r="E54" s="29" t="s">
        <v>56</v>
      </c>
      <c r="F54" s="31" t="s">
        <v>250</v>
      </c>
      <c r="G54" s="29"/>
      <c r="H54" s="48"/>
      <c r="I54" s="32" t="s">
        <v>115</v>
      </c>
      <c r="J54" s="33" t="s">
        <v>115</v>
      </c>
      <c r="K54" s="33"/>
      <c r="L54" s="33">
        <v>2.92</v>
      </c>
      <c r="M54" s="29">
        <v>1</v>
      </c>
      <c r="N54" s="29">
        <v>17697</v>
      </c>
      <c r="O54" s="34">
        <f t="shared" si="6"/>
        <v>51675.24</v>
      </c>
      <c r="P54" s="34">
        <f t="shared" si="6"/>
        <v>51675.24</v>
      </c>
      <c r="Q54" s="29"/>
      <c r="R54" s="29"/>
      <c r="S54" s="29"/>
      <c r="T54" s="29"/>
      <c r="U54" s="29"/>
      <c r="V54" s="29"/>
      <c r="W54" s="29"/>
      <c r="X54" s="29"/>
      <c r="Y54" s="29"/>
      <c r="Z54" s="29">
        <v>1</v>
      </c>
      <c r="AA54" s="29">
        <v>30</v>
      </c>
      <c r="AB54" s="29">
        <v>5309</v>
      </c>
      <c r="AC54" s="29"/>
      <c r="AD54" s="29"/>
      <c r="AE54" s="29"/>
      <c r="AF54" s="29">
        <f t="shared" si="1"/>
        <v>5309</v>
      </c>
      <c r="AG54" s="34">
        <f t="shared" si="2"/>
        <v>56984.24</v>
      </c>
      <c r="AH54" s="34">
        <f t="shared" si="7"/>
        <v>5167.5240000000003</v>
      </c>
      <c r="AI54" s="34">
        <f t="shared" si="3"/>
        <v>62151.763999999996</v>
      </c>
    </row>
    <row r="55" spans="1:35" x14ac:dyDescent="0.25">
      <c r="A55" s="29">
        <f t="shared" si="4"/>
        <v>44</v>
      </c>
      <c r="B55" s="30" t="s">
        <v>132</v>
      </c>
      <c r="C55" s="30" t="s">
        <v>76</v>
      </c>
      <c r="D55" s="30" t="s">
        <v>133</v>
      </c>
      <c r="E55" s="29" t="s">
        <v>56</v>
      </c>
      <c r="F55" s="31" t="s">
        <v>251</v>
      </c>
      <c r="G55" s="29"/>
      <c r="H55" s="47"/>
      <c r="I55" s="32" t="s">
        <v>71</v>
      </c>
      <c r="J55" s="33" t="s">
        <v>71</v>
      </c>
      <c r="K55" s="33"/>
      <c r="L55" s="33">
        <v>2.81</v>
      </c>
      <c r="M55" s="29">
        <v>0.25</v>
      </c>
      <c r="N55" s="29">
        <v>17697</v>
      </c>
      <c r="O55" s="34">
        <f t="shared" si="6"/>
        <v>49728.57</v>
      </c>
      <c r="P55" s="34">
        <f t="shared" si="6"/>
        <v>12432.1425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>
        <f>V55+Y55+AB55+AE55</f>
        <v>0</v>
      </c>
      <c r="AG55" s="34">
        <f>P55+AF55</f>
        <v>12432.1425</v>
      </c>
      <c r="AH55" s="34">
        <f t="shared" si="7"/>
        <v>1243.21425</v>
      </c>
      <c r="AI55" s="34">
        <f>AG55+AH55</f>
        <v>13675.356749999999</v>
      </c>
    </row>
    <row r="56" spans="1:35" ht="75" x14ac:dyDescent="0.25">
      <c r="A56" s="29">
        <f>A55+1</f>
        <v>45</v>
      </c>
      <c r="B56" s="30" t="s">
        <v>134</v>
      </c>
      <c r="C56" s="30" t="s">
        <v>135</v>
      </c>
      <c r="D56" s="37" t="s">
        <v>136</v>
      </c>
      <c r="E56" s="29" t="s">
        <v>39</v>
      </c>
      <c r="F56" s="31" t="s">
        <v>252</v>
      </c>
      <c r="G56" s="29"/>
      <c r="H56" s="29">
        <v>10</v>
      </c>
      <c r="I56" s="32"/>
      <c r="J56" s="33"/>
      <c r="K56" s="33" t="s">
        <v>81</v>
      </c>
      <c r="L56" s="33">
        <v>4.43</v>
      </c>
      <c r="M56" s="29">
        <v>1</v>
      </c>
      <c r="N56" s="29">
        <v>17697</v>
      </c>
      <c r="O56" s="34">
        <f t="shared" si="6"/>
        <v>78397.709999999992</v>
      </c>
      <c r="P56" s="34">
        <f t="shared" si="6"/>
        <v>78397.709999999992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>
        <f t="shared" si="1"/>
        <v>0</v>
      </c>
      <c r="AG56" s="34">
        <f t="shared" si="2"/>
        <v>78397.709999999992</v>
      </c>
      <c r="AH56" s="34">
        <f t="shared" si="7"/>
        <v>7839.7709999999997</v>
      </c>
      <c r="AI56" s="34">
        <f t="shared" si="3"/>
        <v>86237.480999999985</v>
      </c>
    </row>
    <row r="57" spans="1:35" x14ac:dyDescent="0.25">
      <c r="A57" s="29">
        <f t="shared" si="4"/>
        <v>46</v>
      </c>
      <c r="B57" s="30" t="s">
        <v>66</v>
      </c>
      <c r="C57" s="30" t="s">
        <v>86</v>
      </c>
      <c r="D57" s="37"/>
      <c r="E57" s="29" t="s">
        <v>39</v>
      </c>
      <c r="F57" s="50" t="s">
        <v>137</v>
      </c>
      <c r="G57" s="29"/>
      <c r="H57" s="29">
        <v>10</v>
      </c>
      <c r="I57" s="32"/>
      <c r="J57" s="33"/>
      <c r="K57" s="33" t="s">
        <v>75</v>
      </c>
      <c r="L57" s="33">
        <v>3.85</v>
      </c>
      <c r="M57" s="29">
        <v>0.5</v>
      </c>
      <c r="N57" s="29">
        <v>17697</v>
      </c>
      <c r="O57" s="34">
        <f t="shared" si="6"/>
        <v>68133.45</v>
      </c>
      <c r="P57" s="34">
        <f t="shared" si="6"/>
        <v>34066.724999999999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>
        <f t="shared" si="1"/>
        <v>0</v>
      </c>
      <c r="AG57" s="34">
        <f t="shared" si="2"/>
        <v>34066.724999999999</v>
      </c>
      <c r="AH57" s="34">
        <f t="shared" si="7"/>
        <v>3406.6725000000001</v>
      </c>
      <c r="AI57" s="34">
        <f t="shared" si="3"/>
        <v>37473.397499999999</v>
      </c>
    </row>
    <row r="58" spans="1:35" ht="60" x14ac:dyDescent="0.25">
      <c r="A58" s="29">
        <f t="shared" si="4"/>
        <v>47</v>
      </c>
      <c r="B58" s="30" t="s">
        <v>138</v>
      </c>
      <c r="C58" s="30" t="s">
        <v>139</v>
      </c>
      <c r="D58" s="37" t="s">
        <v>140</v>
      </c>
      <c r="E58" s="29" t="s">
        <v>56</v>
      </c>
      <c r="F58" s="39" t="s">
        <v>253</v>
      </c>
      <c r="G58" s="29"/>
      <c r="H58" s="47"/>
      <c r="I58" s="32" t="s">
        <v>141</v>
      </c>
      <c r="J58" s="33" t="s">
        <v>141</v>
      </c>
      <c r="K58" s="33"/>
      <c r="L58" s="33">
        <v>2.77</v>
      </c>
      <c r="M58" s="29">
        <v>1</v>
      </c>
      <c r="N58" s="29">
        <v>17697</v>
      </c>
      <c r="O58" s="34">
        <f t="shared" si="6"/>
        <v>49020.69</v>
      </c>
      <c r="P58" s="34">
        <f t="shared" si="6"/>
        <v>49020.69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>
        <f t="shared" si="1"/>
        <v>0</v>
      </c>
      <c r="AG58" s="34">
        <f t="shared" si="2"/>
        <v>49020.69</v>
      </c>
      <c r="AH58" s="34">
        <f>P58*10%</f>
        <v>4902.0690000000004</v>
      </c>
      <c r="AI58" s="34">
        <f t="shared" si="3"/>
        <v>53922.759000000005</v>
      </c>
    </row>
    <row r="59" spans="1:35" ht="45" x14ac:dyDescent="0.25">
      <c r="A59" s="29">
        <v>48</v>
      </c>
      <c r="B59" s="30" t="s">
        <v>142</v>
      </c>
      <c r="C59" s="30" t="s">
        <v>143</v>
      </c>
      <c r="D59" s="37" t="s">
        <v>144</v>
      </c>
      <c r="E59" s="29" t="s">
        <v>56</v>
      </c>
      <c r="F59" s="39" t="s">
        <v>254</v>
      </c>
      <c r="G59" s="29"/>
      <c r="H59" s="47"/>
      <c r="I59" s="32"/>
      <c r="J59" s="33"/>
      <c r="K59" s="33" t="s">
        <v>40</v>
      </c>
      <c r="L59" s="33">
        <v>3.04</v>
      </c>
      <c r="M59" s="29">
        <v>1</v>
      </c>
      <c r="N59" s="29">
        <v>17697</v>
      </c>
      <c r="O59" s="34">
        <f t="shared" si="6"/>
        <v>53798.879999999997</v>
      </c>
      <c r="P59" s="34">
        <f t="shared" si="6"/>
        <v>53798.879999999997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>
        <f>V59+Y59+AB59+AE59</f>
        <v>0</v>
      </c>
      <c r="AG59" s="34">
        <f>P59+AF59</f>
        <v>53798.879999999997</v>
      </c>
      <c r="AH59" s="34">
        <f>P59*10%</f>
        <v>5379.8879999999999</v>
      </c>
      <c r="AI59" s="34">
        <f>AG59+AH59</f>
        <v>59178.767999999996</v>
      </c>
    </row>
    <row r="60" spans="1:35" ht="45" x14ac:dyDescent="0.25">
      <c r="A60" s="33">
        <f t="shared" si="4"/>
        <v>49</v>
      </c>
      <c r="B60" s="49" t="s">
        <v>145</v>
      </c>
      <c r="C60" s="49" t="s">
        <v>146</v>
      </c>
      <c r="D60" s="51" t="s">
        <v>147</v>
      </c>
      <c r="E60" s="33" t="s">
        <v>39</v>
      </c>
      <c r="F60" s="42" t="s">
        <v>131</v>
      </c>
      <c r="G60" s="33" t="s">
        <v>148</v>
      </c>
      <c r="H60" s="33">
        <v>10</v>
      </c>
      <c r="I60" s="33"/>
      <c r="J60" s="33"/>
      <c r="K60" s="33" t="s">
        <v>149</v>
      </c>
      <c r="L60" s="33">
        <v>4.9000000000000004</v>
      </c>
      <c r="M60" s="33">
        <v>1</v>
      </c>
      <c r="N60" s="33">
        <v>17697</v>
      </c>
      <c r="O60" s="44">
        <f>L60*N60</f>
        <v>86715.3</v>
      </c>
      <c r="P60" s="44">
        <f>M60*O60</f>
        <v>86715.3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>
        <f>V60+Y60+AB60+AE60</f>
        <v>0</v>
      </c>
      <c r="AG60" s="44">
        <f>P60+AF60</f>
        <v>86715.3</v>
      </c>
      <c r="AH60" s="44">
        <f>P60*10%</f>
        <v>8671.5300000000007</v>
      </c>
      <c r="AI60" s="44">
        <f>AG60+AH60</f>
        <v>95386.83</v>
      </c>
    </row>
    <row r="61" spans="1:35" ht="45" x14ac:dyDescent="0.25">
      <c r="A61" s="29">
        <v>50</v>
      </c>
      <c r="B61" s="30" t="s">
        <v>150</v>
      </c>
      <c r="C61" s="30" t="s">
        <v>42</v>
      </c>
      <c r="D61" s="37" t="s">
        <v>151</v>
      </c>
      <c r="E61" s="29" t="s">
        <v>56</v>
      </c>
      <c r="F61" s="31" t="s">
        <v>131</v>
      </c>
      <c r="G61" s="29"/>
      <c r="H61" s="29">
        <v>14</v>
      </c>
      <c r="I61" s="32"/>
      <c r="J61" s="33"/>
      <c r="K61" s="33" t="s">
        <v>40</v>
      </c>
      <c r="L61" s="33">
        <v>3.19</v>
      </c>
      <c r="M61" s="29">
        <v>1</v>
      </c>
      <c r="N61" s="29">
        <v>17697</v>
      </c>
      <c r="O61" s="34">
        <f t="shared" si="6"/>
        <v>56453.43</v>
      </c>
      <c r="P61" s="34">
        <f t="shared" si="6"/>
        <v>56453.43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>
        <v>1</v>
      </c>
      <c r="AD61" s="29">
        <v>50</v>
      </c>
      <c r="AE61" s="29">
        <v>28226</v>
      </c>
      <c r="AF61" s="29">
        <f t="shared" si="1"/>
        <v>28226</v>
      </c>
      <c r="AG61" s="34">
        <f t="shared" si="2"/>
        <v>84679.43</v>
      </c>
      <c r="AH61" s="34">
        <f>P61*10%</f>
        <v>5645.3430000000008</v>
      </c>
      <c r="AI61" s="34">
        <f t="shared" si="3"/>
        <v>90324.772999999986</v>
      </c>
    </row>
    <row r="62" spans="1:35" x14ac:dyDescent="0.25">
      <c r="A62" s="29">
        <v>51</v>
      </c>
      <c r="B62" s="30" t="s">
        <v>152</v>
      </c>
      <c r="C62" s="30" t="s">
        <v>122</v>
      </c>
      <c r="D62" s="30" t="s">
        <v>153</v>
      </c>
      <c r="E62" s="29" t="s">
        <v>56</v>
      </c>
      <c r="F62" s="31" t="s">
        <v>255</v>
      </c>
      <c r="G62" s="29" t="s">
        <v>124</v>
      </c>
      <c r="H62" s="47"/>
      <c r="I62" s="32" t="s">
        <v>115</v>
      </c>
      <c r="J62" s="33" t="s">
        <v>115</v>
      </c>
      <c r="K62" s="33"/>
      <c r="L62" s="33">
        <v>2.92</v>
      </c>
      <c r="M62" s="29">
        <v>1</v>
      </c>
      <c r="N62" s="29">
        <v>17697</v>
      </c>
      <c r="O62" s="34">
        <f t="shared" si="6"/>
        <v>51675.24</v>
      </c>
      <c r="P62" s="34">
        <f t="shared" si="6"/>
        <v>51675.24</v>
      </c>
      <c r="Q62" s="29"/>
      <c r="R62" s="29"/>
      <c r="S62" s="29"/>
      <c r="T62" s="29">
        <v>1</v>
      </c>
      <c r="U62" s="29">
        <v>35</v>
      </c>
      <c r="V62" s="29">
        <f>17697*35%</f>
        <v>6193.95</v>
      </c>
      <c r="W62" s="29"/>
      <c r="X62" s="29"/>
      <c r="Y62" s="29"/>
      <c r="Z62" s="29"/>
      <c r="AA62" s="29"/>
      <c r="AB62" s="29"/>
      <c r="AC62" s="29"/>
      <c r="AD62" s="29"/>
      <c r="AE62" s="29"/>
      <c r="AF62" s="29">
        <f t="shared" si="1"/>
        <v>6193.95</v>
      </c>
      <c r="AG62" s="34">
        <f t="shared" si="2"/>
        <v>57869.189999999995</v>
      </c>
      <c r="AH62" s="34">
        <f>P62*10%</f>
        <v>5167.5240000000003</v>
      </c>
      <c r="AI62" s="34">
        <f t="shared" si="3"/>
        <v>63036.713999999993</v>
      </c>
    </row>
    <row r="63" spans="1:35" x14ac:dyDescent="0.25">
      <c r="A63" s="29">
        <f t="shared" si="4"/>
        <v>52</v>
      </c>
      <c r="B63" s="30" t="s">
        <v>152</v>
      </c>
      <c r="C63" s="30" t="s">
        <v>117</v>
      </c>
      <c r="D63" s="30" t="s">
        <v>153</v>
      </c>
      <c r="E63" s="29" t="s">
        <v>56</v>
      </c>
      <c r="F63" s="31" t="s">
        <v>255</v>
      </c>
      <c r="G63" s="29"/>
      <c r="H63" s="47"/>
      <c r="I63" s="32" t="s">
        <v>71</v>
      </c>
      <c r="J63" s="33" t="s">
        <v>71</v>
      </c>
      <c r="K63" s="33"/>
      <c r="L63" s="33">
        <v>2.81</v>
      </c>
      <c r="M63" s="29">
        <v>0.5</v>
      </c>
      <c r="N63" s="29">
        <v>17697</v>
      </c>
      <c r="O63" s="34">
        <f t="shared" si="6"/>
        <v>49728.57</v>
      </c>
      <c r="P63" s="34">
        <f t="shared" si="6"/>
        <v>24864.285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>
        <f t="shared" si="1"/>
        <v>0</v>
      </c>
      <c r="AG63" s="34">
        <f t="shared" si="2"/>
        <v>24864.285</v>
      </c>
      <c r="AH63" s="34">
        <v>0</v>
      </c>
      <c r="AI63" s="34">
        <f t="shared" si="3"/>
        <v>24864.285</v>
      </c>
    </row>
    <row r="64" spans="1:35" ht="45" x14ac:dyDescent="0.25">
      <c r="A64" s="29">
        <f t="shared" si="4"/>
        <v>53</v>
      </c>
      <c r="B64" s="30" t="s">
        <v>154</v>
      </c>
      <c r="C64" s="30" t="s">
        <v>74</v>
      </c>
      <c r="D64" s="37" t="s">
        <v>155</v>
      </c>
      <c r="E64" s="29" t="s">
        <v>39</v>
      </c>
      <c r="F64" s="31" t="s">
        <v>256</v>
      </c>
      <c r="G64" s="29" t="s">
        <v>156</v>
      </c>
      <c r="H64" s="29">
        <v>10</v>
      </c>
      <c r="I64" s="32"/>
      <c r="J64" s="33"/>
      <c r="K64" s="33" t="s">
        <v>75</v>
      </c>
      <c r="L64" s="33">
        <v>3.78</v>
      </c>
      <c r="M64" s="29">
        <v>0.5</v>
      </c>
      <c r="N64" s="29">
        <v>17697</v>
      </c>
      <c r="O64" s="34">
        <f t="shared" si="6"/>
        <v>66894.66</v>
      </c>
      <c r="P64" s="34">
        <f t="shared" si="6"/>
        <v>33447.33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>
        <f t="shared" si="1"/>
        <v>0</v>
      </c>
      <c r="AG64" s="34">
        <f t="shared" si="2"/>
        <v>33447.33</v>
      </c>
      <c r="AH64" s="34">
        <f>P64*10%</f>
        <v>3344.7330000000002</v>
      </c>
      <c r="AI64" s="34">
        <f t="shared" si="3"/>
        <v>36792.063000000002</v>
      </c>
    </row>
    <row r="65" spans="1:35" ht="36" x14ac:dyDescent="0.25">
      <c r="A65" s="29">
        <f t="shared" si="4"/>
        <v>54</v>
      </c>
      <c r="B65" s="30" t="s">
        <v>157</v>
      </c>
      <c r="C65" s="30" t="s">
        <v>158</v>
      </c>
      <c r="D65" s="37" t="s">
        <v>159</v>
      </c>
      <c r="E65" s="29" t="s">
        <v>39</v>
      </c>
      <c r="F65" s="31" t="s">
        <v>257</v>
      </c>
      <c r="G65" s="29"/>
      <c r="H65" s="29">
        <v>14</v>
      </c>
      <c r="I65" s="32"/>
      <c r="J65" s="33"/>
      <c r="K65" s="33" t="s">
        <v>40</v>
      </c>
      <c r="L65" s="33">
        <v>3.08</v>
      </c>
      <c r="M65" s="29">
        <v>1</v>
      </c>
      <c r="N65" s="29">
        <v>17697</v>
      </c>
      <c r="O65" s="34">
        <f t="shared" si="6"/>
        <v>54506.76</v>
      </c>
      <c r="P65" s="34">
        <f t="shared" si="6"/>
        <v>54506.76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>
        <f t="shared" si="1"/>
        <v>0</v>
      </c>
      <c r="AG65" s="34">
        <f t="shared" si="2"/>
        <v>54506.76</v>
      </c>
      <c r="AH65" s="34">
        <f t="shared" ref="AH65:AH79" si="8">P65*10%</f>
        <v>5450.6760000000004</v>
      </c>
      <c r="AI65" s="34">
        <f t="shared" si="3"/>
        <v>59957.436000000002</v>
      </c>
    </row>
    <row r="66" spans="1:35" ht="30" x14ac:dyDescent="0.25">
      <c r="A66" s="29">
        <f t="shared" si="4"/>
        <v>55</v>
      </c>
      <c r="B66" s="30" t="s">
        <v>160</v>
      </c>
      <c r="C66" s="30" t="s">
        <v>161</v>
      </c>
      <c r="D66" s="37" t="s">
        <v>162</v>
      </c>
      <c r="E66" s="29" t="s">
        <v>39</v>
      </c>
      <c r="F66" s="31" t="s">
        <v>258</v>
      </c>
      <c r="G66" s="29"/>
      <c r="H66" s="29">
        <v>10</v>
      </c>
      <c r="I66" s="32"/>
      <c r="J66" s="33"/>
      <c r="K66" s="33" t="s">
        <v>163</v>
      </c>
      <c r="L66" s="33">
        <v>4.6100000000000003</v>
      </c>
      <c r="M66" s="29">
        <v>1</v>
      </c>
      <c r="N66" s="29">
        <v>17697</v>
      </c>
      <c r="O66" s="34">
        <f t="shared" si="6"/>
        <v>81583.170000000013</v>
      </c>
      <c r="P66" s="34">
        <f t="shared" si="6"/>
        <v>81583.170000000013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>
        <f t="shared" si="1"/>
        <v>0</v>
      </c>
      <c r="AG66" s="34">
        <f t="shared" si="2"/>
        <v>81583.170000000013</v>
      </c>
      <c r="AH66" s="34">
        <f t="shared" si="8"/>
        <v>8158.3170000000018</v>
      </c>
      <c r="AI66" s="34">
        <f t="shared" si="3"/>
        <v>89741.487000000008</v>
      </c>
    </row>
    <row r="67" spans="1:35" ht="30" x14ac:dyDescent="0.25">
      <c r="A67" s="29">
        <f t="shared" si="4"/>
        <v>56</v>
      </c>
      <c r="B67" s="30" t="s">
        <v>279</v>
      </c>
      <c r="C67" s="30" t="s">
        <v>164</v>
      </c>
      <c r="D67" s="37" t="s">
        <v>165</v>
      </c>
      <c r="E67" s="29" t="s">
        <v>39</v>
      </c>
      <c r="F67" s="52" t="s">
        <v>259</v>
      </c>
      <c r="G67" s="29"/>
      <c r="H67" s="29">
        <v>10</v>
      </c>
      <c r="I67" s="32"/>
      <c r="J67" s="33"/>
      <c r="K67" s="33" t="s">
        <v>75</v>
      </c>
      <c r="L67" s="33">
        <v>4.1900000000000004</v>
      </c>
      <c r="M67" s="29">
        <v>1</v>
      </c>
      <c r="N67" s="29">
        <v>17697</v>
      </c>
      <c r="O67" s="34">
        <f t="shared" si="6"/>
        <v>74150.430000000008</v>
      </c>
      <c r="P67" s="34">
        <f t="shared" si="6"/>
        <v>74150.430000000008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>
        <f t="shared" si="1"/>
        <v>0</v>
      </c>
      <c r="AG67" s="34">
        <f t="shared" si="2"/>
        <v>74150.430000000008</v>
      </c>
      <c r="AH67" s="34">
        <f t="shared" si="8"/>
        <v>7415.0430000000015</v>
      </c>
      <c r="AI67" s="34">
        <f t="shared" si="3"/>
        <v>81565.473000000013</v>
      </c>
    </row>
    <row r="68" spans="1:35" ht="60" x14ac:dyDescent="0.25">
      <c r="A68" s="29">
        <v>57</v>
      </c>
      <c r="B68" s="30" t="s">
        <v>166</v>
      </c>
      <c r="C68" s="30" t="s">
        <v>80</v>
      </c>
      <c r="D68" s="37" t="s">
        <v>167</v>
      </c>
      <c r="E68" s="29" t="s">
        <v>39</v>
      </c>
      <c r="F68" s="53" t="s">
        <v>260</v>
      </c>
      <c r="G68" s="29"/>
      <c r="H68" s="29"/>
      <c r="I68" s="32"/>
      <c r="J68" s="33"/>
      <c r="K68" s="33" t="s">
        <v>163</v>
      </c>
      <c r="L68" s="33">
        <v>4.0999999999999996</v>
      </c>
      <c r="M68" s="29">
        <v>0.5</v>
      </c>
      <c r="N68" s="29">
        <v>17697</v>
      </c>
      <c r="O68" s="34">
        <f t="shared" si="6"/>
        <v>72557.7</v>
      </c>
      <c r="P68" s="34">
        <f t="shared" si="6"/>
        <v>36278.85</v>
      </c>
      <c r="Q68" s="29"/>
      <c r="R68" s="29"/>
      <c r="S68" s="29"/>
      <c r="T68" s="29"/>
      <c r="U68" s="29"/>
      <c r="V68" s="29"/>
      <c r="W68" s="29">
        <v>0.5</v>
      </c>
      <c r="X68" s="29">
        <v>30</v>
      </c>
      <c r="Y68" s="29">
        <v>2655</v>
      </c>
      <c r="Z68" s="29"/>
      <c r="AA68" s="29"/>
      <c r="AB68" s="29"/>
      <c r="AC68" s="29"/>
      <c r="AD68" s="29"/>
      <c r="AE68" s="29"/>
      <c r="AF68" s="29">
        <f>V68+Y68+AB68+AE68</f>
        <v>2655</v>
      </c>
      <c r="AG68" s="34">
        <f>P68+Y68</f>
        <v>38933.85</v>
      </c>
      <c r="AH68" s="34">
        <f>P68*10%</f>
        <v>3627.8850000000002</v>
      </c>
      <c r="AI68" s="34">
        <f>AG68+AH68</f>
        <v>42561.735000000001</v>
      </c>
    </row>
    <row r="69" spans="1:35" ht="45" x14ac:dyDescent="0.25">
      <c r="A69" s="29">
        <v>58</v>
      </c>
      <c r="B69" s="30" t="s">
        <v>168</v>
      </c>
      <c r="C69" s="30" t="s">
        <v>169</v>
      </c>
      <c r="D69" s="37" t="s">
        <v>170</v>
      </c>
      <c r="E69" s="29" t="s">
        <v>56</v>
      </c>
      <c r="F69" s="31" t="s">
        <v>261</v>
      </c>
      <c r="G69" s="29"/>
      <c r="H69" s="29">
        <v>14</v>
      </c>
      <c r="I69" s="32"/>
      <c r="J69" s="33"/>
      <c r="K69" s="33" t="s">
        <v>40</v>
      </c>
      <c r="L69" s="33">
        <v>2.94</v>
      </c>
      <c r="M69" s="29">
        <v>1</v>
      </c>
      <c r="N69" s="29">
        <v>17697</v>
      </c>
      <c r="O69" s="34">
        <f t="shared" si="6"/>
        <v>52029.18</v>
      </c>
      <c r="P69" s="34">
        <f t="shared" si="6"/>
        <v>52029.18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>
        <f t="shared" si="1"/>
        <v>0</v>
      </c>
      <c r="AG69" s="34">
        <f t="shared" si="2"/>
        <v>52029.18</v>
      </c>
      <c r="AH69" s="34">
        <f t="shared" si="8"/>
        <v>5202.9180000000006</v>
      </c>
      <c r="AI69" s="34">
        <f t="shared" si="3"/>
        <v>57232.097999999998</v>
      </c>
    </row>
    <row r="70" spans="1:35" ht="45" x14ac:dyDescent="0.25">
      <c r="A70" s="29">
        <f t="shared" si="4"/>
        <v>59</v>
      </c>
      <c r="B70" s="30" t="s">
        <v>171</v>
      </c>
      <c r="C70" s="30" t="s">
        <v>172</v>
      </c>
      <c r="D70" s="37" t="s">
        <v>173</v>
      </c>
      <c r="E70" s="29" t="s">
        <v>39</v>
      </c>
      <c r="F70" s="31" t="s">
        <v>248</v>
      </c>
      <c r="G70" s="29"/>
      <c r="H70" s="29">
        <v>10</v>
      </c>
      <c r="I70" s="32"/>
      <c r="J70" s="33"/>
      <c r="K70" s="33" t="s">
        <v>81</v>
      </c>
      <c r="L70" s="33">
        <v>4.1900000000000004</v>
      </c>
      <c r="M70" s="29">
        <v>1</v>
      </c>
      <c r="N70" s="29">
        <v>17697</v>
      </c>
      <c r="O70" s="34">
        <f t="shared" si="6"/>
        <v>74150.430000000008</v>
      </c>
      <c r="P70" s="34">
        <f t="shared" si="6"/>
        <v>74150.430000000008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>
        <f t="shared" si="1"/>
        <v>0</v>
      </c>
      <c r="AG70" s="34">
        <f t="shared" si="2"/>
        <v>74150.430000000008</v>
      </c>
      <c r="AH70" s="34">
        <f t="shared" si="8"/>
        <v>7415.0430000000015</v>
      </c>
      <c r="AI70" s="34">
        <f t="shared" si="3"/>
        <v>81565.473000000013</v>
      </c>
    </row>
    <row r="71" spans="1:35" ht="30" x14ac:dyDescent="0.25">
      <c r="A71" s="29">
        <f t="shared" si="4"/>
        <v>60</v>
      </c>
      <c r="B71" s="30" t="s">
        <v>174</v>
      </c>
      <c r="C71" s="30" t="s">
        <v>105</v>
      </c>
      <c r="D71" s="37" t="s">
        <v>175</v>
      </c>
      <c r="E71" s="29" t="s">
        <v>39</v>
      </c>
      <c r="F71" s="31" t="s">
        <v>262</v>
      </c>
      <c r="G71" s="29"/>
      <c r="H71" s="29">
        <v>10</v>
      </c>
      <c r="I71" s="32"/>
      <c r="J71" s="33"/>
      <c r="K71" s="33" t="s">
        <v>81</v>
      </c>
      <c r="L71" s="33">
        <v>4.83</v>
      </c>
      <c r="M71" s="29">
        <v>1</v>
      </c>
      <c r="N71" s="29">
        <v>17697</v>
      </c>
      <c r="O71" s="34">
        <f t="shared" si="6"/>
        <v>85476.51</v>
      </c>
      <c r="P71" s="34">
        <f t="shared" si="6"/>
        <v>85476.51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>
        <f t="shared" si="1"/>
        <v>0</v>
      </c>
      <c r="AG71" s="34">
        <f t="shared" si="2"/>
        <v>85476.51</v>
      </c>
      <c r="AH71" s="34">
        <f t="shared" si="8"/>
        <v>8547.6509999999998</v>
      </c>
      <c r="AI71" s="34">
        <f t="shared" si="3"/>
        <v>94024.160999999993</v>
      </c>
    </row>
    <row r="72" spans="1:35" ht="30" x14ac:dyDescent="0.25">
      <c r="A72" s="29">
        <f t="shared" si="4"/>
        <v>61</v>
      </c>
      <c r="B72" s="30" t="s">
        <v>176</v>
      </c>
      <c r="C72" s="30" t="s">
        <v>177</v>
      </c>
      <c r="D72" s="37" t="s">
        <v>178</v>
      </c>
      <c r="E72" s="29" t="s">
        <v>39</v>
      </c>
      <c r="F72" s="31" t="s">
        <v>263</v>
      </c>
      <c r="G72" s="29"/>
      <c r="H72" s="29">
        <v>5</v>
      </c>
      <c r="I72" s="32"/>
      <c r="J72" s="33"/>
      <c r="K72" s="33" t="s">
        <v>47</v>
      </c>
      <c r="L72" s="33">
        <v>6.6</v>
      </c>
      <c r="M72" s="29">
        <v>1</v>
      </c>
      <c r="N72" s="29">
        <v>17697</v>
      </c>
      <c r="O72" s="34">
        <f t="shared" si="6"/>
        <v>116800.2</v>
      </c>
      <c r="P72" s="34">
        <f t="shared" si="6"/>
        <v>116800.2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3"/>
      <c r="AC72" s="29"/>
      <c r="AD72" s="29"/>
      <c r="AE72" s="29"/>
      <c r="AF72" s="29">
        <f t="shared" si="1"/>
        <v>0</v>
      </c>
      <c r="AG72" s="34">
        <f t="shared" si="2"/>
        <v>116800.2</v>
      </c>
      <c r="AH72" s="34">
        <f t="shared" si="8"/>
        <v>11680.02</v>
      </c>
      <c r="AI72" s="34">
        <f t="shared" si="3"/>
        <v>128480.22</v>
      </c>
    </row>
    <row r="73" spans="1:35" ht="45" x14ac:dyDescent="0.25">
      <c r="A73" s="29">
        <f t="shared" si="4"/>
        <v>62</v>
      </c>
      <c r="B73" s="30" t="s">
        <v>179</v>
      </c>
      <c r="C73" s="30" t="s">
        <v>180</v>
      </c>
      <c r="D73" s="37" t="s">
        <v>181</v>
      </c>
      <c r="E73" s="29" t="s">
        <v>56</v>
      </c>
      <c r="F73" s="31" t="s">
        <v>244</v>
      </c>
      <c r="G73" s="29"/>
      <c r="H73" s="35"/>
      <c r="I73" s="32" t="s">
        <v>57</v>
      </c>
      <c r="J73" s="33" t="s">
        <v>71</v>
      </c>
      <c r="K73" s="33"/>
      <c r="L73" s="33">
        <v>2.81</v>
      </c>
      <c r="M73" s="29">
        <v>1</v>
      </c>
      <c r="N73" s="29">
        <v>17697</v>
      </c>
      <c r="O73" s="34">
        <f t="shared" si="6"/>
        <v>49728.57</v>
      </c>
      <c r="P73" s="34">
        <f t="shared" si="6"/>
        <v>49728.57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>
        <f t="shared" si="1"/>
        <v>0</v>
      </c>
      <c r="AG73" s="34">
        <f t="shared" si="2"/>
        <v>49728.57</v>
      </c>
      <c r="AH73" s="34">
        <f t="shared" si="8"/>
        <v>4972.857</v>
      </c>
      <c r="AI73" s="34">
        <f t="shared" si="3"/>
        <v>54701.426999999996</v>
      </c>
    </row>
    <row r="74" spans="1:35" x14ac:dyDescent="0.25">
      <c r="A74" s="29">
        <f>A73+1</f>
        <v>63</v>
      </c>
      <c r="B74" s="30" t="s">
        <v>182</v>
      </c>
      <c r="C74" s="30" t="s">
        <v>76</v>
      </c>
      <c r="D74" s="30"/>
      <c r="E74" s="29" t="s">
        <v>56</v>
      </c>
      <c r="F74" s="31" t="s">
        <v>264</v>
      </c>
      <c r="G74" s="29"/>
      <c r="H74" s="35"/>
      <c r="I74" s="32" t="s">
        <v>71</v>
      </c>
      <c r="J74" s="33" t="s">
        <v>71</v>
      </c>
      <c r="K74" s="33"/>
      <c r="L74" s="33">
        <v>2.81</v>
      </c>
      <c r="M74" s="29">
        <v>1.25</v>
      </c>
      <c r="N74" s="29">
        <v>17697</v>
      </c>
      <c r="O74" s="34">
        <f t="shared" si="6"/>
        <v>49728.57</v>
      </c>
      <c r="P74" s="34">
        <f t="shared" si="6"/>
        <v>62160.712500000001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>
        <f t="shared" si="1"/>
        <v>0</v>
      </c>
      <c r="AG74" s="34">
        <f t="shared" si="2"/>
        <v>62160.712500000001</v>
      </c>
      <c r="AH74" s="34">
        <f t="shared" si="8"/>
        <v>6216.0712500000009</v>
      </c>
      <c r="AI74" s="34">
        <f t="shared" si="3"/>
        <v>68376.783750000002</v>
      </c>
    </row>
    <row r="75" spans="1:35" ht="30" x14ac:dyDescent="0.25">
      <c r="A75" s="29">
        <f t="shared" si="4"/>
        <v>64</v>
      </c>
      <c r="B75" s="30" t="s">
        <v>183</v>
      </c>
      <c r="C75" s="30" t="s">
        <v>184</v>
      </c>
      <c r="D75" s="37" t="s">
        <v>185</v>
      </c>
      <c r="E75" s="29" t="s">
        <v>56</v>
      </c>
      <c r="F75" s="31" t="s">
        <v>265</v>
      </c>
      <c r="G75" s="29"/>
      <c r="H75" s="35"/>
      <c r="I75" s="32" t="s">
        <v>57</v>
      </c>
      <c r="J75" s="33" t="s">
        <v>57</v>
      </c>
      <c r="K75" s="33"/>
      <c r="L75" s="33">
        <v>2.89</v>
      </c>
      <c r="M75" s="29">
        <v>1</v>
      </c>
      <c r="N75" s="29">
        <v>17697</v>
      </c>
      <c r="O75" s="34">
        <f t="shared" si="6"/>
        <v>51144.33</v>
      </c>
      <c r="P75" s="34">
        <f t="shared" si="6"/>
        <v>51144.33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>
        <f t="shared" si="1"/>
        <v>0</v>
      </c>
      <c r="AG75" s="34">
        <f t="shared" si="2"/>
        <v>51144.33</v>
      </c>
      <c r="AH75" s="34">
        <f t="shared" si="8"/>
        <v>5114.4330000000009</v>
      </c>
      <c r="AI75" s="34">
        <f t="shared" si="3"/>
        <v>56258.763000000006</v>
      </c>
    </row>
    <row r="76" spans="1:35" x14ac:dyDescent="0.25">
      <c r="A76" s="29">
        <f t="shared" si="4"/>
        <v>65</v>
      </c>
      <c r="B76" s="30" t="s">
        <v>186</v>
      </c>
      <c r="C76" s="30" t="s">
        <v>89</v>
      </c>
      <c r="D76" s="30"/>
      <c r="E76" s="29" t="s">
        <v>56</v>
      </c>
      <c r="F76" s="31" t="s">
        <v>266</v>
      </c>
      <c r="G76" s="29"/>
      <c r="H76" s="35"/>
      <c r="I76" s="32" t="s">
        <v>71</v>
      </c>
      <c r="J76" s="33" t="s">
        <v>71</v>
      </c>
      <c r="K76" s="33"/>
      <c r="L76" s="33">
        <v>2.81</v>
      </c>
      <c r="M76" s="29">
        <v>1.5</v>
      </c>
      <c r="N76" s="29">
        <v>17697</v>
      </c>
      <c r="O76" s="34">
        <f t="shared" si="6"/>
        <v>49728.57</v>
      </c>
      <c r="P76" s="34">
        <f t="shared" si="6"/>
        <v>74592.854999999996</v>
      </c>
      <c r="Q76" s="29"/>
      <c r="R76" s="29"/>
      <c r="S76" s="29"/>
      <c r="T76" s="29"/>
      <c r="U76" s="29"/>
      <c r="V76" s="29"/>
      <c r="W76" s="29"/>
      <c r="X76" s="29"/>
      <c r="Y76" s="29"/>
      <c r="Z76" s="29">
        <v>1</v>
      </c>
      <c r="AA76" s="29">
        <v>30</v>
      </c>
      <c r="AB76" s="29">
        <v>5309</v>
      </c>
      <c r="AC76" s="29"/>
      <c r="AD76" s="29"/>
      <c r="AE76" s="29"/>
      <c r="AF76" s="29">
        <f t="shared" si="1"/>
        <v>5309</v>
      </c>
      <c r="AG76" s="34">
        <f t="shared" si="2"/>
        <v>79901.854999999996</v>
      </c>
      <c r="AH76" s="34">
        <f t="shared" si="8"/>
        <v>7459.2855</v>
      </c>
      <c r="AI76" s="34">
        <f t="shared" si="3"/>
        <v>87361.140499999994</v>
      </c>
    </row>
    <row r="77" spans="1:35" ht="45" x14ac:dyDescent="0.25">
      <c r="A77" s="29">
        <v>66</v>
      </c>
      <c r="B77" s="30" t="s">
        <v>187</v>
      </c>
      <c r="C77" s="30" t="s">
        <v>188</v>
      </c>
      <c r="D77" s="37" t="s">
        <v>189</v>
      </c>
      <c r="E77" s="29" t="s">
        <v>39</v>
      </c>
      <c r="F77" s="39" t="s">
        <v>267</v>
      </c>
      <c r="G77" s="29"/>
      <c r="H77" s="29">
        <v>10</v>
      </c>
      <c r="I77" s="32"/>
      <c r="J77" s="33"/>
      <c r="K77" s="33" t="s">
        <v>81</v>
      </c>
      <c r="L77" s="33">
        <v>4.51</v>
      </c>
      <c r="M77" s="29">
        <v>1</v>
      </c>
      <c r="N77" s="29">
        <v>17697</v>
      </c>
      <c r="O77" s="34">
        <f t="shared" si="6"/>
        <v>79813.47</v>
      </c>
      <c r="P77" s="34">
        <f t="shared" si="6"/>
        <v>79813.47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>
        <f t="shared" si="1"/>
        <v>0</v>
      </c>
      <c r="AG77" s="34">
        <f t="shared" si="2"/>
        <v>79813.47</v>
      </c>
      <c r="AH77" s="34">
        <f t="shared" si="8"/>
        <v>7981.3470000000007</v>
      </c>
      <c r="AI77" s="34">
        <f t="shared" si="3"/>
        <v>87794.816999999995</v>
      </c>
    </row>
    <row r="78" spans="1:35" ht="30" x14ac:dyDescent="0.25">
      <c r="A78" s="29">
        <f t="shared" ref="A78:A96" si="9">A77+1</f>
        <v>67</v>
      </c>
      <c r="B78" s="30" t="s">
        <v>190</v>
      </c>
      <c r="C78" s="30" t="s">
        <v>191</v>
      </c>
      <c r="D78" s="37" t="s">
        <v>192</v>
      </c>
      <c r="E78" s="29" t="s">
        <v>39</v>
      </c>
      <c r="F78" s="31" t="s">
        <v>268</v>
      </c>
      <c r="G78" s="29" t="s">
        <v>193</v>
      </c>
      <c r="H78" s="29">
        <v>10</v>
      </c>
      <c r="I78" s="32"/>
      <c r="J78" s="33"/>
      <c r="K78" s="33" t="s">
        <v>194</v>
      </c>
      <c r="L78" s="33">
        <v>4.2300000000000004</v>
      </c>
      <c r="M78" s="29">
        <v>1</v>
      </c>
      <c r="N78" s="29">
        <v>17697</v>
      </c>
      <c r="O78" s="34">
        <f t="shared" ref="O78:P93" si="10">L78*N78</f>
        <v>74858.310000000012</v>
      </c>
      <c r="P78" s="34">
        <f t="shared" si="10"/>
        <v>74858.310000000012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>
        <f>V78+Y78+AB78+AE78</f>
        <v>0</v>
      </c>
      <c r="AG78" s="34">
        <f>P78+AF78</f>
        <v>74858.310000000012</v>
      </c>
      <c r="AH78" s="34">
        <f t="shared" si="8"/>
        <v>7485.8310000000019</v>
      </c>
      <c r="AI78" s="34">
        <f>AG78+AH78</f>
        <v>82344.141000000018</v>
      </c>
    </row>
    <row r="79" spans="1:35" ht="60" x14ac:dyDescent="0.25">
      <c r="A79" s="29">
        <f t="shared" si="9"/>
        <v>68</v>
      </c>
      <c r="B79" s="30" t="s">
        <v>195</v>
      </c>
      <c r="C79" s="30" t="s">
        <v>196</v>
      </c>
      <c r="D79" s="37" t="s">
        <v>197</v>
      </c>
      <c r="E79" s="29" t="s">
        <v>56</v>
      </c>
      <c r="F79" s="31" t="s">
        <v>269</v>
      </c>
      <c r="G79" s="29"/>
      <c r="H79" s="47"/>
      <c r="I79" s="32" t="s">
        <v>69</v>
      </c>
      <c r="J79" s="33" t="s">
        <v>71</v>
      </c>
      <c r="K79" s="33"/>
      <c r="L79" s="33">
        <v>2.81</v>
      </c>
      <c r="M79" s="29">
        <v>1</v>
      </c>
      <c r="N79" s="29">
        <v>17697</v>
      </c>
      <c r="O79" s="34">
        <f t="shared" si="10"/>
        <v>49728.57</v>
      </c>
      <c r="P79" s="34">
        <f t="shared" si="10"/>
        <v>49728.57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>
        <f>V79+Y79+AB79+AE79</f>
        <v>0</v>
      </c>
      <c r="AG79" s="34">
        <f>P79+AF79</f>
        <v>49728.57</v>
      </c>
      <c r="AH79" s="34">
        <f t="shared" si="8"/>
        <v>4972.857</v>
      </c>
      <c r="AI79" s="34">
        <f>AG79+AH79</f>
        <v>54701.426999999996</v>
      </c>
    </row>
    <row r="80" spans="1:35" ht="60" x14ac:dyDescent="0.25">
      <c r="A80" s="29">
        <f t="shared" si="9"/>
        <v>69</v>
      </c>
      <c r="B80" s="30" t="s">
        <v>195</v>
      </c>
      <c r="C80" s="30" t="s">
        <v>89</v>
      </c>
      <c r="D80" s="37" t="s">
        <v>197</v>
      </c>
      <c r="E80" s="29" t="s">
        <v>56</v>
      </c>
      <c r="F80" s="31" t="s">
        <v>269</v>
      </c>
      <c r="G80" s="29"/>
      <c r="H80" s="35"/>
      <c r="I80" s="32" t="s">
        <v>71</v>
      </c>
      <c r="J80" s="33" t="s">
        <v>71</v>
      </c>
      <c r="K80" s="33"/>
      <c r="L80" s="33">
        <v>2.81</v>
      </c>
      <c r="M80" s="29">
        <v>0.5</v>
      </c>
      <c r="N80" s="29">
        <v>17697</v>
      </c>
      <c r="O80" s="34">
        <f t="shared" si="10"/>
        <v>49728.57</v>
      </c>
      <c r="P80" s="34">
        <f t="shared" si="10"/>
        <v>24864.285</v>
      </c>
      <c r="Q80" s="29"/>
      <c r="R80" s="29"/>
      <c r="S80" s="29"/>
      <c r="T80" s="29"/>
      <c r="U80" s="29"/>
      <c r="V80" s="29"/>
      <c r="W80" s="29"/>
      <c r="X80" s="29"/>
      <c r="Y80" s="29"/>
      <c r="Z80" s="29">
        <v>0.5</v>
      </c>
      <c r="AA80" s="29">
        <v>30</v>
      </c>
      <c r="AB80" s="29">
        <v>2655</v>
      </c>
      <c r="AC80" s="29"/>
      <c r="AD80" s="29"/>
      <c r="AE80" s="29"/>
      <c r="AF80" s="34">
        <f>V80+Y80+AB80+AE80</f>
        <v>2655</v>
      </c>
      <c r="AG80" s="34">
        <f>P80+AF80</f>
        <v>27519.285</v>
      </c>
      <c r="AH80" s="34"/>
      <c r="AI80" s="34">
        <f>AG80+AH80</f>
        <v>27519.285</v>
      </c>
    </row>
    <row r="81" spans="1:35" x14ac:dyDescent="0.25">
      <c r="A81" s="29">
        <v>70</v>
      </c>
      <c r="B81" s="49" t="s">
        <v>66</v>
      </c>
      <c r="C81" s="30" t="s">
        <v>198</v>
      </c>
      <c r="D81" s="30"/>
      <c r="E81" s="29" t="s">
        <v>56</v>
      </c>
      <c r="F81" s="54" t="s">
        <v>270</v>
      </c>
      <c r="G81" s="29"/>
      <c r="H81" s="35"/>
      <c r="I81" s="32" t="s">
        <v>69</v>
      </c>
      <c r="J81" s="33" t="s">
        <v>69</v>
      </c>
      <c r="K81" s="33"/>
      <c r="L81" s="33">
        <v>2.84</v>
      </c>
      <c r="M81" s="29">
        <v>0.5</v>
      </c>
      <c r="N81" s="29">
        <v>17697</v>
      </c>
      <c r="O81" s="34">
        <f t="shared" si="10"/>
        <v>50259.479999999996</v>
      </c>
      <c r="P81" s="34">
        <f t="shared" si="10"/>
        <v>25129.739999999998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>
        <f t="shared" ref="AF81:AF97" si="11">V81+Y81+AB81+AE81</f>
        <v>0</v>
      </c>
      <c r="AG81" s="34">
        <f t="shared" ref="AG81:AG97" si="12">P81+AF81</f>
        <v>25129.739999999998</v>
      </c>
      <c r="AH81" s="34">
        <f>P81*10%</f>
        <v>2512.9740000000002</v>
      </c>
      <c r="AI81" s="34">
        <f t="shared" ref="AI81:AI97" si="13">AG81+AH81</f>
        <v>27642.714</v>
      </c>
    </row>
    <row r="82" spans="1:35" x14ac:dyDescent="0.25">
      <c r="A82" s="29">
        <f t="shared" si="9"/>
        <v>71</v>
      </c>
      <c r="B82" s="30" t="s">
        <v>199</v>
      </c>
      <c r="C82" s="30" t="s">
        <v>89</v>
      </c>
      <c r="D82" s="30"/>
      <c r="E82" s="29" t="s">
        <v>56</v>
      </c>
      <c r="F82" s="31" t="s">
        <v>271</v>
      </c>
      <c r="G82" s="29"/>
      <c r="H82" s="35"/>
      <c r="I82" s="32" t="s">
        <v>71</v>
      </c>
      <c r="J82" s="33" t="s">
        <v>71</v>
      </c>
      <c r="K82" s="33"/>
      <c r="L82" s="33">
        <v>2.81</v>
      </c>
      <c r="M82" s="29">
        <v>1</v>
      </c>
      <c r="N82" s="29">
        <v>17697</v>
      </c>
      <c r="O82" s="34">
        <f t="shared" si="10"/>
        <v>49728.57</v>
      </c>
      <c r="P82" s="34">
        <f t="shared" si="10"/>
        <v>49728.57</v>
      </c>
      <c r="Q82" s="29"/>
      <c r="R82" s="29"/>
      <c r="S82" s="29"/>
      <c r="T82" s="29"/>
      <c r="U82" s="29"/>
      <c r="V82" s="29"/>
      <c r="W82" s="29"/>
      <c r="X82" s="29"/>
      <c r="Y82" s="29"/>
      <c r="Z82" s="29">
        <v>1</v>
      </c>
      <c r="AA82" s="29">
        <v>30</v>
      </c>
      <c r="AB82" s="29">
        <f>17697*AA82%*Z82</f>
        <v>5309.0999999999995</v>
      </c>
      <c r="AC82" s="29"/>
      <c r="AD82" s="29"/>
      <c r="AE82" s="29"/>
      <c r="AF82" s="29">
        <f t="shared" si="11"/>
        <v>5309.0999999999995</v>
      </c>
      <c r="AG82" s="34">
        <f t="shared" si="12"/>
        <v>55037.67</v>
      </c>
      <c r="AH82" s="34">
        <f>P82*10%</f>
        <v>4972.857</v>
      </c>
      <c r="AI82" s="34">
        <f t="shared" si="13"/>
        <v>60010.527000000002</v>
      </c>
    </row>
    <row r="83" spans="1:35" x14ac:dyDescent="0.25">
      <c r="A83" s="29">
        <f t="shared" si="9"/>
        <v>72</v>
      </c>
      <c r="B83" s="30" t="s">
        <v>199</v>
      </c>
      <c r="C83" s="30" t="s">
        <v>89</v>
      </c>
      <c r="D83" s="30"/>
      <c r="E83" s="29" t="s">
        <v>56</v>
      </c>
      <c r="F83" s="31" t="s">
        <v>271</v>
      </c>
      <c r="G83" s="29"/>
      <c r="H83" s="35"/>
      <c r="I83" s="32" t="s">
        <v>71</v>
      </c>
      <c r="J83" s="33" t="s">
        <v>71</v>
      </c>
      <c r="K83" s="33"/>
      <c r="L83" s="33">
        <v>2.81</v>
      </c>
      <c r="M83" s="29">
        <v>0.5</v>
      </c>
      <c r="N83" s="29">
        <v>17697</v>
      </c>
      <c r="O83" s="34">
        <f t="shared" si="10"/>
        <v>49728.57</v>
      </c>
      <c r="P83" s="34">
        <f t="shared" si="10"/>
        <v>24864.285</v>
      </c>
      <c r="Q83" s="29"/>
      <c r="R83" s="29"/>
      <c r="S83" s="29"/>
      <c r="T83" s="29"/>
      <c r="U83" s="29"/>
      <c r="V83" s="29"/>
      <c r="W83" s="29"/>
      <c r="X83" s="29"/>
      <c r="Y83" s="29"/>
      <c r="Z83" s="29">
        <v>0.5</v>
      </c>
      <c r="AA83" s="29">
        <v>30</v>
      </c>
      <c r="AB83" s="29">
        <f>17697*AA83%*Z83</f>
        <v>2654.5499999999997</v>
      </c>
      <c r="AC83" s="29"/>
      <c r="AD83" s="29"/>
      <c r="AE83" s="29"/>
      <c r="AF83" s="34">
        <f>V83+Y83+AB83+AE83</f>
        <v>2654.5499999999997</v>
      </c>
      <c r="AG83" s="34">
        <f t="shared" si="12"/>
        <v>27518.834999999999</v>
      </c>
      <c r="AH83" s="34"/>
      <c r="AI83" s="34">
        <f t="shared" si="13"/>
        <v>27518.834999999999</v>
      </c>
    </row>
    <row r="84" spans="1:35" ht="24" x14ac:dyDescent="0.25">
      <c r="A84" s="29">
        <f t="shared" si="9"/>
        <v>73</v>
      </c>
      <c r="B84" s="30" t="s">
        <v>201</v>
      </c>
      <c r="C84" s="30" t="s">
        <v>89</v>
      </c>
      <c r="D84" s="30" t="s">
        <v>202</v>
      </c>
      <c r="E84" s="29" t="s">
        <v>56</v>
      </c>
      <c r="F84" s="31" t="s">
        <v>272</v>
      </c>
      <c r="G84" s="29"/>
      <c r="H84" s="35"/>
      <c r="I84" s="32" t="s">
        <v>71</v>
      </c>
      <c r="J84" s="33" t="s">
        <v>71</v>
      </c>
      <c r="K84" s="33"/>
      <c r="L84" s="33">
        <v>2.81</v>
      </c>
      <c r="M84" s="29">
        <v>1.5</v>
      </c>
      <c r="N84" s="29">
        <v>17697</v>
      </c>
      <c r="O84" s="34">
        <f t="shared" si="10"/>
        <v>49728.57</v>
      </c>
      <c r="P84" s="34">
        <f t="shared" si="10"/>
        <v>74592.854999999996</v>
      </c>
      <c r="Q84" s="29"/>
      <c r="R84" s="29"/>
      <c r="S84" s="29"/>
      <c r="T84" s="29"/>
      <c r="U84" s="29"/>
      <c r="V84" s="29"/>
      <c r="W84" s="29"/>
      <c r="X84" s="29"/>
      <c r="Y84" s="29"/>
      <c r="Z84" s="29">
        <v>1</v>
      </c>
      <c r="AA84" s="29">
        <v>30</v>
      </c>
      <c r="AB84" s="29">
        <f>17697*AA84%*Z84</f>
        <v>5309.0999999999995</v>
      </c>
      <c r="AC84" s="29"/>
      <c r="AD84" s="29"/>
      <c r="AE84" s="29"/>
      <c r="AF84" s="29">
        <f t="shared" si="11"/>
        <v>5309.0999999999995</v>
      </c>
      <c r="AG84" s="34">
        <f t="shared" si="12"/>
        <v>79901.955000000002</v>
      </c>
      <c r="AH84" s="34">
        <f t="shared" ref="AH84:AH94" si="14">P84*10%</f>
        <v>7459.2855</v>
      </c>
      <c r="AI84" s="34">
        <f t="shared" si="13"/>
        <v>87361.2405</v>
      </c>
    </row>
    <row r="85" spans="1:35" ht="24" x14ac:dyDescent="0.25">
      <c r="A85" s="29">
        <v>74</v>
      </c>
      <c r="B85" s="30" t="s">
        <v>203</v>
      </c>
      <c r="C85" s="30" t="s">
        <v>73</v>
      </c>
      <c r="D85" s="37"/>
      <c r="E85" s="29" t="s">
        <v>56</v>
      </c>
      <c r="F85" s="31" t="s">
        <v>272</v>
      </c>
      <c r="G85" s="29"/>
      <c r="H85" s="35"/>
      <c r="I85" s="32" t="s">
        <v>71</v>
      </c>
      <c r="J85" s="33" t="s">
        <v>71</v>
      </c>
      <c r="K85" s="33"/>
      <c r="L85" s="33">
        <v>2.81</v>
      </c>
      <c r="M85" s="29">
        <v>0.5</v>
      </c>
      <c r="N85" s="29">
        <v>17697</v>
      </c>
      <c r="O85" s="34">
        <f>L85*N85</f>
        <v>49728.57</v>
      </c>
      <c r="P85" s="34">
        <f>M85*O85</f>
        <v>24864.285</v>
      </c>
      <c r="Q85" s="29"/>
      <c r="R85" s="29"/>
      <c r="S85" s="29"/>
      <c r="T85" s="29"/>
      <c r="U85" s="29"/>
      <c r="V85" s="29"/>
      <c r="W85" s="29"/>
      <c r="X85" s="29"/>
      <c r="Y85" s="29"/>
      <c r="Z85" s="29">
        <v>0.5</v>
      </c>
      <c r="AA85" s="29">
        <v>30</v>
      </c>
      <c r="AB85" s="29">
        <v>2655</v>
      </c>
      <c r="AC85" s="29"/>
      <c r="AD85" s="29"/>
      <c r="AE85" s="29"/>
      <c r="AF85" s="29">
        <f>V85+Y85+AB85+AE85</f>
        <v>2655</v>
      </c>
      <c r="AG85" s="34">
        <f>P85+AF85</f>
        <v>27519.285</v>
      </c>
      <c r="AH85" s="34">
        <f>P85*10%</f>
        <v>2486.4285</v>
      </c>
      <c r="AI85" s="34">
        <f>AG85+AH85</f>
        <v>30005.713499999998</v>
      </c>
    </row>
    <row r="86" spans="1:35" ht="45" x14ac:dyDescent="0.25">
      <c r="A86" s="33">
        <v>75</v>
      </c>
      <c r="B86" s="30" t="s">
        <v>204</v>
      </c>
      <c r="C86" s="30" t="s">
        <v>42</v>
      </c>
      <c r="D86" s="37" t="s">
        <v>205</v>
      </c>
      <c r="E86" s="29" t="s">
        <v>39</v>
      </c>
      <c r="F86" s="31" t="s">
        <v>273</v>
      </c>
      <c r="G86" s="29"/>
      <c r="H86" s="29">
        <v>14</v>
      </c>
      <c r="I86" s="32"/>
      <c r="J86" s="33"/>
      <c r="K86" s="33" t="s">
        <v>40</v>
      </c>
      <c r="L86" s="33">
        <v>3.29</v>
      </c>
      <c r="M86" s="29">
        <v>1</v>
      </c>
      <c r="N86" s="29">
        <v>17697</v>
      </c>
      <c r="O86" s="34">
        <f t="shared" si="10"/>
        <v>58223.13</v>
      </c>
      <c r="P86" s="34">
        <f t="shared" si="10"/>
        <v>58223.13</v>
      </c>
      <c r="Q86" s="29"/>
      <c r="R86" s="29"/>
      <c r="S86" s="29"/>
      <c r="T86" s="29"/>
      <c r="U86" s="29"/>
      <c r="V86" s="29"/>
      <c r="W86" s="29"/>
      <c r="X86" s="29"/>
      <c r="Y86" s="29"/>
      <c r="Z86" s="28"/>
      <c r="AA86" s="28"/>
      <c r="AB86" s="29"/>
      <c r="AC86" s="29">
        <v>1</v>
      </c>
      <c r="AD86" s="29">
        <v>50</v>
      </c>
      <c r="AE86" s="29">
        <v>29112</v>
      </c>
      <c r="AF86" s="29">
        <f t="shared" si="11"/>
        <v>29112</v>
      </c>
      <c r="AG86" s="34">
        <f t="shared" si="12"/>
        <v>87335.13</v>
      </c>
      <c r="AH86" s="34">
        <f t="shared" si="14"/>
        <v>5822.3130000000001</v>
      </c>
      <c r="AI86" s="34">
        <f t="shared" si="13"/>
        <v>93157.442999999999</v>
      </c>
    </row>
    <row r="87" spans="1:35" x14ac:dyDescent="0.25">
      <c r="A87" s="29">
        <f t="shared" si="9"/>
        <v>76</v>
      </c>
      <c r="B87" s="30" t="s">
        <v>66</v>
      </c>
      <c r="C87" s="30" t="s">
        <v>49</v>
      </c>
      <c r="D87" s="30"/>
      <c r="E87" s="29" t="s">
        <v>39</v>
      </c>
      <c r="F87" s="31" t="s">
        <v>68</v>
      </c>
      <c r="G87" s="29" t="s">
        <v>51</v>
      </c>
      <c r="H87" s="29">
        <v>9</v>
      </c>
      <c r="I87" s="32"/>
      <c r="J87" s="33"/>
      <c r="K87" s="33" t="s">
        <v>206</v>
      </c>
      <c r="L87" s="33">
        <v>4.13</v>
      </c>
      <c r="M87" s="29">
        <v>0.5</v>
      </c>
      <c r="N87" s="29">
        <v>17697</v>
      </c>
      <c r="O87" s="34">
        <f t="shared" si="10"/>
        <v>73088.61</v>
      </c>
      <c r="P87" s="34">
        <f t="shared" si="10"/>
        <v>36544.305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>
        <f t="shared" si="11"/>
        <v>0</v>
      </c>
      <c r="AG87" s="34">
        <f t="shared" si="12"/>
        <v>36544.305</v>
      </c>
      <c r="AH87" s="34">
        <f t="shared" si="14"/>
        <v>3654.4305000000004</v>
      </c>
      <c r="AI87" s="34">
        <f t="shared" si="13"/>
        <v>40198.735500000003</v>
      </c>
    </row>
    <row r="88" spans="1:35" ht="45" x14ac:dyDescent="0.25">
      <c r="A88" s="29">
        <v>77</v>
      </c>
      <c r="B88" s="30" t="s">
        <v>142</v>
      </c>
      <c r="C88" s="30" t="s">
        <v>86</v>
      </c>
      <c r="D88" s="37" t="s">
        <v>144</v>
      </c>
      <c r="E88" s="29" t="s">
        <v>56</v>
      </c>
      <c r="F88" s="31" t="s">
        <v>283</v>
      </c>
      <c r="G88" s="29"/>
      <c r="H88" s="29">
        <v>13</v>
      </c>
      <c r="I88" s="32"/>
      <c r="J88" s="33"/>
      <c r="K88" s="33" t="s">
        <v>207</v>
      </c>
      <c r="L88" s="29">
        <v>3.32</v>
      </c>
      <c r="M88" s="29">
        <v>0.5</v>
      </c>
      <c r="N88" s="29">
        <v>17697</v>
      </c>
      <c r="O88" s="34">
        <f t="shared" si="10"/>
        <v>58754.039999999994</v>
      </c>
      <c r="P88" s="34">
        <f t="shared" si="10"/>
        <v>29377.019999999997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>
        <f t="shared" si="11"/>
        <v>0</v>
      </c>
      <c r="AG88" s="34">
        <f t="shared" si="12"/>
        <v>29377.019999999997</v>
      </c>
      <c r="AH88" s="34">
        <f t="shared" si="14"/>
        <v>2937.7019999999998</v>
      </c>
      <c r="AI88" s="34">
        <f t="shared" si="13"/>
        <v>32314.721999999998</v>
      </c>
    </row>
    <row r="89" spans="1:35" x14ac:dyDescent="0.25">
      <c r="A89" s="29">
        <f>A88+1</f>
        <v>78</v>
      </c>
      <c r="B89" s="30" t="s">
        <v>208</v>
      </c>
      <c r="C89" s="30" t="s">
        <v>209</v>
      </c>
      <c r="D89" s="30"/>
      <c r="E89" s="29" t="s">
        <v>56</v>
      </c>
      <c r="F89" s="31" t="s">
        <v>274</v>
      </c>
      <c r="G89" s="29"/>
      <c r="H89" s="35"/>
      <c r="I89" s="32" t="s">
        <v>71</v>
      </c>
      <c r="J89" s="33" t="s">
        <v>71</v>
      </c>
      <c r="K89" s="33"/>
      <c r="L89" s="33">
        <v>2.81</v>
      </c>
      <c r="M89" s="29">
        <v>0.5</v>
      </c>
      <c r="N89" s="29">
        <v>17697</v>
      </c>
      <c r="O89" s="34">
        <f t="shared" si="10"/>
        <v>49728.57</v>
      </c>
      <c r="P89" s="34">
        <f t="shared" si="10"/>
        <v>24864.285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>
        <f t="shared" si="11"/>
        <v>0</v>
      </c>
      <c r="AG89" s="34">
        <f t="shared" si="12"/>
        <v>24864.285</v>
      </c>
      <c r="AH89" s="34">
        <f t="shared" si="14"/>
        <v>2486.4285</v>
      </c>
      <c r="AI89" s="34">
        <f t="shared" si="13"/>
        <v>27350.713499999998</v>
      </c>
    </row>
    <row r="90" spans="1:35" x14ac:dyDescent="0.25">
      <c r="A90" s="29">
        <f t="shared" si="9"/>
        <v>79</v>
      </c>
      <c r="B90" s="30" t="s">
        <v>210</v>
      </c>
      <c r="C90" s="30" t="s">
        <v>211</v>
      </c>
      <c r="D90" s="37"/>
      <c r="E90" s="29" t="s">
        <v>56</v>
      </c>
      <c r="F90" s="39" t="s">
        <v>275</v>
      </c>
      <c r="G90" s="29"/>
      <c r="H90" s="35"/>
      <c r="I90" s="32" t="s">
        <v>57</v>
      </c>
      <c r="J90" s="33" t="s">
        <v>57</v>
      </c>
      <c r="K90" s="33"/>
      <c r="L90" s="33">
        <v>2.89</v>
      </c>
      <c r="M90" s="29">
        <v>1</v>
      </c>
      <c r="N90" s="29">
        <v>17697</v>
      </c>
      <c r="O90" s="34">
        <f t="shared" si="10"/>
        <v>51144.33</v>
      </c>
      <c r="P90" s="34">
        <f t="shared" si="10"/>
        <v>51144.33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>
        <f t="shared" si="11"/>
        <v>0</v>
      </c>
      <c r="AG90" s="34">
        <f t="shared" si="12"/>
        <v>51144.33</v>
      </c>
      <c r="AH90" s="34">
        <f t="shared" si="14"/>
        <v>5114.4330000000009</v>
      </c>
      <c r="AI90" s="34">
        <f t="shared" si="13"/>
        <v>56258.763000000006</v>
      </c>
    </row>
    <row r="91" spans="1:35" x14ac:dyDescent="0.25">
      <c r="A91" s="29">
        <f t="shared" si="9"/>
        <v>80</v>
      </c>
      <c r="B91" s="30" t="s">
        <v>66</v>
      </c>
      <c r="C91" s="30" t="s">
        <v>103</v>
      </c>
      <c r="D91" s="30"/>
      <c r="E91" s="29" t="s">
        <v>39</v>
      </c>
      <c r="F91" s="31" t="s">
        <v>68</v>
      </c>
      <c r="G91" s="29"/>
      <c r="H91" s="29">
        <v>10</v>
      </c>
      <c r="I91" s="32"/>
      <c r="J91" s="33"/>
      <c r="K91" s="33" t="s">
        <v>81</v>
      </c>
      <c r="L91" s="33">
        <v>4.0999999999999996</v>
      </c>
      <c r="M91" s="29">
        <v>0.5</v>
      </c>
      <c r="N91" s="29">
        <v>17697</v>
      </c>
      <c r="O91" s="34">
        <f t="shared" si="10"/>
        <v>72557.7</v>
      </c>
      <c r="P91" s="34">
        <f t="shared" si="10"/>
        <v>36278.85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>
        <f t="shared" si="11"/>
        <v>0</v>
      </c>
      <c r="AG91" s="34">
        <f t="shared" si="12"/>
        <v>36278.85</v>
      </c>
      <c r="AH91" s="34">
        <f t="shared" si="14"/>
        <v>3627.8850000000002</v>
      </c>
      <c r="AI91" s="34">
        <f t="shared" si="13"/>
        <v>39906.735000000001</v>
      </c>
    </row>
    <row r="92" spans="1:35" ht="30" x14ac:dyDescent="0.25">
      <c r="A92" s="29">
        <f t="shared" si="9"/>
        <v>81</v>
      </c>
      <c r="B92" s="30" t="s">
        <v>212</v>
      </c>
      <c r="C92" s="30" t="s">
        <v>213</v>
      </c>
      <c r="D92" s="37" t="s">
        <v>214</v>
      </c>
      <c r="E92" s="29" t="s">
        <v>39</v>
      </c>
      <c r="F92" s="31" t="s">
        <v>276</v>
      </c>
      <c r="G92" s="29"/>
      <c r="H92" s="29">
        <v>8</v>
      </c>
      <c r="I92" s="32"/>
      <c r="J92" s="33"/>
      <c r="K92" s="33" t="s">
        <v>97</v>
      </c>
      <c r="L92" s="33">
        <v>4.9800000000000004</v>
      </c>
      <c r="M92" s="29">
        <v>1</v>
      </c>
      <c r="N92" s="29">
        <v>17697</v>
      </c>
      <c r="O92" s="34">
        <f t="shared" si="10"/>
        <v>88131.060000000012</v>
      </c>
      <c r="P92" s="34">
        <f t="shared" si="10"/>
        <v>88131.060000000012</v>
      </c>
      <c r="Q92" s="29"/>
      <c r="R92" s="29"/>
      <c r="S92" s="29"/>
      <c r="T92" s="29"/>
      <c r="U92" s="29"/>
      <c r="V92" s="29"/>
      <c r="W92" s="29">
        <v>1</v>
      </c>
      <c r="X92" s="29">
        <v>30</v>
      </c>
      <c r="Y92" s="29">
        <v>5309</v>
      </c>
      <c r="Z92" s="29"/>
      <c r="AA92" s="29"/>
      <c r="AB92" s="29"/>
      <c r="AC92" s="29"/>
      <c r="AD92" s="29"/>
      <c r="AE92" s="29"/>
      <c r="AF92" s="29">
        <f t="shared" si="11"/>
        <v>5309</v>
      </c>
      <c r="AG92" s="34">
        <f t="shared" si="12"/>
        <v>93440.060000000012</v>
      </c>
      <c r="AH92" s="34">
        <f t="shared" si="14"/>
        <v>8813.1060000000016</v>
      </c>
      <c r="AI92" s="34">
        <f t="shared" si="13"/>
        <v>102253.16600000001</v>
      </c>
    </row>
    <row r="93" spans="1:35" ht="60" x14ac:dyDescent="0.25">
      <c r="A93" s="29">
        <v>82</v>
      </c>
      <c r="B93" s="30" t="s">
        <v>215</v>
      </c>
      <c r="C93" s="30" t="s">
        <v>216</v>
      </c>
      <c r="D93" s="37" t="s">
        <v>217</v>
      </c>
      <c r="E93" s="29" t="s">
        <v>39</v>
      </c>
      <c r="F93" s="31" t="s">
        <v>277</v>
      </c>
      <c r="G93" s="29"/>
      <c r="H93" s="29">
        <v>5</v>
      </c>
      <c r="I93" s="32"/>
      <c r="J93" s="33"/>
      <c r="K93" s="33" t="s">
        <v>47</v>
      </c>
      <c r="L93" s="33">
        <v>6.42</v>
      </c>
      <c r="M93" s="29">
        <v>1</v>
      </c>
      <c r="N93" s="29">
        <v>17697</v>
      </c>
      <c r="O93" s="34">
        <f t="shared" si="10"/>
        <v>113614.74</v>
      </c>
      <c r="P93" s="34">
        <f t="shared" si="10"/>
        <v>113614.74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>
        <f t="shared" si="11"/>
        <v>0</v>
      </c>
      <c r="AG93" s="34">
        <f t="shared" si="12"/>
        <v>113614.74</v>
      </c>
      <c r="AH93" s="34">
        <f t="shared" si="14"/>
        <v>11361.474000000002</v>
      </c>
      <c r="AI93" s="34">
        <f t="shared" si="13"/>
        <v>124976.21400000001</v>
      </c>
    </row>
    <row r="94" spans="1:35" ht="60" x14ac:dyDescent="0.25">
      <c r="A94" s="29">
        <f t="shared" si="9"/>
        <v>83</v>
      </c>
      <c r="B94" s="30" t="s">
        <v>218</v>
      </c>
      <c r="C94" s="30" t="s">
        <v>219</v>
      </c>
      <c r="D94" s="37" t="s">
        <v>220</v>
      </c>
      <c r="E94" s="29" t="s">
        <v>39</v>
      </c>
      <c r="F94" s="31" t="s">
        <v>268</v>
      </c>
      <c r="G94" s="29"/>
      <c r="H94" s="29">
        <v>13</v>
      </c>
      <c r="I94" s="32"/>
      <c r="J94" s="33"/>
      <c r="K94" s="33" t="s">
        <v>79</v>
      </c>
      <c r="L94" s="33">
        <v>3.54</v>
      </c>
      <c r="M94" s="29">
        <v>1</v>
      </c>
      <c r="N94" s="29">
        <v>17697</v>
      </c>
      <c r="O94" s="34">
        <f t="shared" ref="O94:P97" si="15">L94*N94</f>
        <v>62647.38</v>
      </c>
      <c r="P94" s="34">
        <f t="shared" si="15"/>
        <v>62647.38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>
        <f t="shared" si="11"/>
        <v>0</v>
      </c>
      <c r="AG94" s="34">
        <f t="shared" si="12"/>
        <v>62647.38</v>
      </c>
      <c r="AH94" s="34">
        <f t="shared" si="14"/>
        <v>6264.7380000000003</v>
      </c>
      <c r="AI94" s="34">
        <f t="shared" si="13"/>
        <v>68912.118000000002</v>
      </c>
    </row>
    <row r="95" spans="1:35" ht="45" x14ac:dyDescent="0.25">
      <c r="A95" s="29">
        <f t="shared" si="9"/>
        <v>84</v>
      </c>
      <c r="B95" s="30" t="s">
        <v>221</v>
      </c>
      <c r="C95" s="30" t="s">
        <v>222</v>
      </c>
      <c r="D95" s="37" t="s">
        <v>223</v>
      </c>
      <c r="E95" s="29" t="s">
        <v>56</v>
      </c>
      <c r="F95" s="31" t="s">
        <v>276</v>
      </c>
      <c r="G95" s="29"/>
      <c r="H95" s="35"/>
      <c r="I95" s="32"/>
      <c r="J95" s="33"/>
      <c r="K95" s="33" t="s">
        <v>79</v>
      </c>
      <c r="L95" s="33">
        <v>3.57</v>
      </c>
      <c r="M95" s="29">
        <v>0.5</v>
      </c>
      <c r="N95" s="29">
        <v>17697</v>
      </c>
      <c r="O95" s="34">
        <f t="shared" si="15"/>
        <v>63178.289999999994</v>
      </c>
      <c r="P95" s="34">
        <f t="shared" si="15"/>
        <v>31589.144999999997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>
        <f t="shared" si="11"/>
        <v>0</v>
      </c>
      <c r="AG95" s="34">
        <f t="shared" si="12"/>
        <v>31589.144999999997</v>
      </c>
      <c r="AH95" s="34"/>
      <c r="AI95" s="34">
        <f t="shared" si="13"/>
        <v>31589.144999999997</v>
      </c>
    </row>
    <row r="96" spans="1:35" ht="45" x14ac:dyDescent="0.25">
      <c r="A96" s="29">
        <f t="shared" si="9"/>
        <v>85</v>
      </c>
      <c r="B96" s="30" t="s">
        <v>221</v>
      </c>
      <c r="C96" s="30" t="s">
        <v>224</v>
      </c>
      <c r="D96" s="37" t="s">
        <v>223</v>
      </c>
      <c r="E96" s="55" t="s">
        <v>39</v>
      </c>
      <c r="F96" s="31" t="s">
        <v>276</v>
      </c>
      <c r="G96" s="56"/>
      <c r="H96" s="29">
        <v>13</v>
      </c>
      <c r="I96" s="32"/>
      <c r="J96" s="33"/>
      <c r="K96" s="33" t="s">
        <v>79</v>
      </c>
      <c r="L96" s="33">
        <v>3.57</v>
      </c>
      <c r="M96" s="29">
        <v>1</v>
      </c>
      <c r="N96" s="29">
        <v>17697</v>
      </c>
      <c r="O96" s="34">
        <f t="shared" si="15"/>
        <v>63178.289999999994</v>
      </c>
      <c r="P96" s="34">
        <f t="shared" si="15"/>
        <v>63178.289999999994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>
        <f t="shared" si="11"/>
        <v>0</v>
      </c>
      <c r="AG96" s="34">
        <f t="shared" si="12"/>
        <v>63178.289999999994</v>
      </c>
      <c r="AH96" s="34">
        <f>P96*10%</f>
        <v>6317.8289999999997</v>
      </c>
      <c r="AI96" s="34">
        <f t="shared" si="13"/>
        <v>69496.118999999992</v>
      </c>
    </row>
    <row r="97" spans="1:35" ht="24" x14ac:dyDescent="0.25">
      <c r="A97" s="29">
        <v>86</v>
      </c>
      <c r="B97" s="30" t="s">
        <v>286</v>
      </c>
      <c r="C97" s="30" t="s">
        <v>289</v>
      </c>
      <c r="D97" s="37" t="s">
        <v>287</v>
      </c>
      <c r="E97" s="55" t="s">
        <v>39</v>
      </c>
      <c r="F97" s="31" t="s">
        <v>290</v>
      </c>
      <c r="G97" s="56"/>
      <c r="H97" s="29"/>
      <c r="I97" s="32"/>
      <c r="J97" s="33"/>
      <c r="K97" s="33" t="s">
        <v>207</v>
      </c>
      <c r="L97" s="33">
        <v>3.58</v>
      </c>
      <c r="M97" s="29">
        <v>1</v>
      </c>
      <c r="N97" s="29">
        <v>17697</v>
      </c>
      <c r="O97" s="34">
        <f t="shared" si="15"/>
        <v>63355.26</v>
      </c>
      <c r="P97" s="34">
        <f t="shared" si="15"/>
        <v>63355.26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>
        <f t="shared" si="11"/>
        <v>0</v>
      </c>
      <c r="AG97" s="34">
        <f t="shared" si="12"/>
        <v>63355.26</v>
      </c>
      <c r="AH97" s="34">
        <f>P97*10%</f>
        <v>6335.5260000000007</v>
      </c>
      <c r="AI97" s="34">
        <f t="shared" si="13"/>
        <v>69690.786000000007</v>
      </c>
    </row>
    <row r="98" spans="1:35" x14ac:dyDescent="0.25">
      <c r="A98" s="57"/>
      <c r="B98" s="58" t="s">
        <v>225</v>
      </c>
      <c r="C98" s="58"/>
      <c r="D98" s="30"/>
      <c r="E98" s="59"/>
      <c r="F98" s="31"/>
      <c r="G98" s="60"/>
      <c r="H98" s="28"/>
      <c r="I98" s="61"/>
      <c r="J98" s="62"/>
      <c r="K98" s="62"/>
      <c r="L98" s="62"/>
      <c r="M98" s="63">
        <f>SUM(M12:M97)</f>
        <v>70.5</v>
      </c>
      <c r="N98" s="63"/>
      <c r="O98" s="63"/>
      <c r="P98" s="64">
        <f>SUM(P12:P97)</f>
        <v>4452388.2300000014</v>
      </c>
      <c r="Q98" s="64"/>
      <c r="R98" s="64"/>
      <c r="S98" s="64"/>
      <c r="T98" s="64"/>
      <c r="U98" s="64"/>
      <c r="V98" s="64">
        <f>SUM(V12:V97)</f>
        <v>12387.9</v>
      </c>
      <c r="W98" s="64"/>
      <c r="X98" s="64"/>
      <c r="Y98" s="64">
        <f>SUM(Y12:Y97)</f>
        <v>10619</v>
      </c>
      <c r="Z98" s="64"/>
      <c r="AA98" s="64"/>
      <c r="AB98" s="64">
        <f>SUM(AB12:AB97)</f>
        <v>57516.3</v>
      </c>
      <c r="AC98" s="64"/>
      <c r="AD98" s="64"/>
      <c r="AE98" s="64">
        <f>SUM(AE13:AE97)</f>
        <v>114056</v>
      </c>
      <c r="AF98" s="64">
        <f>SUM(AF12:AF97)</f>
        <v>194579.20000000001</v>
      </c>
      <c r="AG98" s="64">
        <f>SUM(AG12:AG97)</f>
        <v>4646967.4300000006</v>
      </c>
      <c r="AH98" s="64">
        <f>SUM(AH12:AH97)</f>
        <v>422321.20800000016</v>
      </c>
      <c r="AI98" s="64">
        <f>SUM(AI12:AI97)</f>
        <v>5069288.6380000012</v>
      </c>
    </row>
    <row r="99" spans="1:35" x14ac:dyDescent="0.25">
      <c r="A99" s="1"/>
      <c r="B99" s="2"/>
      <c r="C99" s="2"/>
      <c r="D99" s="2"/>
      <c r="E99" s="7"/>
      <c r="F99" s="65"/>
      <c r="G99" s="7"/>
      <c r="H99" s="7"/>
      <c r="I99" s="66"/>
      <c r="J99" s="67"/>
      <c r="K99" s="67"/>
      <c r="L99" s="67"/>
      <c r="M99" s="7"/>
      <c r="N99" s="7"/>
      <c r="O99" s="68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1"/>
      <c r="AG99" s="1"/>
      <c r="AH99" s="1"/>
      <c r="AI99" s="1"/>
    </row>
    <row r="100" spans="1:35" x14ac:dyDescent="0.25">
      <c r="A100" s="1"/>
      <c r="B100" s="2"/>
      <c r="C100" s="2"/>
      <c r="D100" s="2"/>
      <c r="E100" s="7"/>
      <c r="F100" s="65"/>
      <c r="G100" s="7"/>
      <c r="H100" s="7"/>
      <c r="I100" s="66"/>
      <c r="J100" s="67"/>
      <c r="K100" s="67"/>
      <c r="L100" s="6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1"/>
      <c r="AG100" s="69"/>
      <c r="AH100" s="1"/>
      <c r="AI100" s="1"/>
    </row>
    <row r="101" spans="1:35" x14ac:dyDescent="0.25">
      <c r="A101" s="1"/>
      <c r="B101" s="3" t="s">
        <v>226</v>
      </c>
      <c r="C101" s="70"/>
      <c r="D101" s="2"/>
      <c r="E101" s="9" t="s">
        <v>171</v>
      </c>
      <c r="F101" s="9"/>
      <c r="G101" s="9"/>
      <c r="H101" s="9"/>
      <c r="I101" s="10"/>
      <c r="J101" s="11"/>
      <c r="K101" s="11"/>
      <c r="L101" s="11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1"/>
      <c r="AG101" s="1"/>
      <c r="AH101" s="1"/>
      <c r="AI101" s="1"/>
    </row>
    <row r="102" spans="1:35" x14ac:dyDescent="0.25">
      <c r="A102" s="1"/>
      <c r="B102" s="3" t="s">
        <v>227</v>
      </c>
      <c r="C102" s="71"/>
      <c r="D102" s="2"/>
      <c r="E102" s="9" t="s">
        <v>288</v>
      </c>
      <c r="F102" s="9"/>
      <c r="G102" s="9"/>
      <c r="H102" s="9"/>
      <c r="I102" s="10"/>
      <c r="J102" s="11"/>
      <c r="K102" s="11"/>
      <c r="L102" s="11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1"/>
      <c r="AG102" s="1"/>
      <c r="AH102" s="1"/>
      <c r="AI102" s="1"/>
    </row>
    <row r="103" spans="1:35" x14ac:dyDescent="0.25">
      <c r="A103" s="1"/>
      <c r="B103" s="3" t="s">
        <v>228</v>
      </c>
      <c r="C103" s="71"/>
      <c r="D103" s="2"/>
      <c r="E103" s="9" t="s">
        <v>229</v>
      </c>
      <c r="F103" s="9"/>
      <c r="G103" s="9"/>
      <c r="H103" s="9"/>
      <c r="I103" s="10"/>
      <c r="J103" s="11"/>
      <c r="K103" s="11"/>
      <c r="L103" s="11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1"/>
      <c r="AG103" s="1"/>
      <c r="AH103" s="1"/>
      <c r="AI103" s="1"/>
    </row>
    <row r="104" spans="1:35" x14ac:dyDescent="0.25">
      <c r="A104" s="1"/>
      <c r="B104" s="2"/>
      <c r="C104" s="2"/>
      <c r="D104" s="2"/>
      <c r="E104" s="7"/>
      <c r="F104" s="7"/>
      <c r="G104" s="7"/>
      <c r="H104" s="7"/>
      <c r="I104" s="66"/>
      <c r="J104" s="67"/>
      <c r="K104" s="67"/>
      <c r="L104" s="6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"/>
      <c r="AG104" s="1"/>
      <c r="AH104" s="1"/>
      <c r="AI104" s="1"/>
    </row>
  </sheetData>
  <mergeCells count="26">
    <mergeCell ref="AF9:AF10"/>
    <mergeCell ref="AG9:AG10"/>
    <mergeCell ref="AH9:AH10"/>
    <mergeCell ref="AI9:AI10"/>
    <mergeCell ref="P9:P10"/>
    <mergeCell ref="Q9:S9"/>
    <mergeCell ref="T9:V9"/>
    <mergeCell ref="W9:Y9"/>
    <mergeCell ref="Z9:AB9"/>
    <mergeCell ref="AC9:AE9"/>
    <mergeCell ref="O9:O10"/>
    <mergeCell ref="A2:AI2"/>
    <mergeCell ref="B3:AF3"/>
    <mergeCell ref="B8:AI8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L9:L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РБ с 01,09,2020 (3)</vt:lpstr>
      <vt:lpstr>Свод с 01,09,2020 (2)</vt:lpstr>
      <vt:lpstr>МБс 01,09,2020</vt:lpstr>
      <vt:lpstr>старый действ+1,25</vt:lpstr>
      <vt:lpstr>старый отклон</vt:lpstr>
      <vt:lpstr>старый мб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2021-02-12T06:37:08Z</dcterms:modified>
</cp:coreProperties>
</file>