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2120" windowHeight="7515"/>
  </bookViews>
  <sheets>
    <sheet name="РБ 01.09.2020 (3)" sheetId="14" r:id="rId1"/>
    <sheet name="свод 01.09.2020 (2)" sheetId="13" r:id="rId2"/>
    <sheet name="мб на 01.09.2020" sheetId="11" r:id="rId3"/>
    <sheet name="Лист1" sheetId="12" r:id="rId4"/>
  </sheets>
  <calcPr calcId="145621"/>
</workbook>
</file>

<file path=xl/calcChain.xml><?xml version="1.0" encoding="utf-8"?>
<calcChain xmlns="http://schemas.openxmlformats.org/spreadsheetml/2006/main">
  <c r="T23" i="13" l="1"/>
  <c r="M23" i="13"/>
  <c r="N23" i="13" s="1"/>
  <c r="T23" i="11"/>
  <c r="V23" i="13" l="1"/>
  <c r="U23" i="13"/>
  <c r="W23" i="13" l="1"/>
  <c r="M23" i="11" l="1"/>
  <c r="N23" i="11" s="1"/>
  <c r="V23" i="11" l="1"/>
  <c r="U23" i="11"/>
  <c r="W23" i="11" l="1"/>
  <c r="K24" i="14"/>
  <c r="S24" i="14"/>
  <c r="R24" i="14"/>
  <c r="T23" i="14"/>
  <c r="M23" i="14"/>
  <c r="N23" i="14" s="1"/>
  <c r="V23" i="14" s="1"/>
  <c r="T22" i="14"/>
  <c r="M22" i="14"/>
  <c r="N22" i="14" s="1"/>
  <c r="T21" i="14"/>
  <c r="M21" i="14"/>
  <c r="N21" i="14" s="1"/>
  <c r="T20" i="14"/>
  <c r="M20" i="14"/>
  <c r="N20" i="14" s="1"/>
  <c r="V20" i="14" s="1"/>
  <c r="M19" i="14"/>
  <c r="N19" i="14" s="1"/>
  <c r="T18" i="14"/>
  <c r="M18" i="14"/>
  <c r="N18" i="14" s="1"/>
  <c r="V18" i="14" s="1"/>
  <c r="T17" i="14"/>
  <c r="M17" i="14"/>
  <c r="N17" i="14" s="1"/>
  <c r="V17" i="14" s="1"/>
  <c r="T16" i="14"/>
  <c r="M16" i="14"/>
  <c r="N16" i="14" s="1"/>
  <c r="V16" i="14" s="1"/>
  <c r="T15" i="14"/>
  <c r="M15" i="14"/>
  <c r="N15" i="14" s="1"/>
  <c r="V15" i="14" s="1"/>
  <c r="T14" i="14"/>
  <c r="M14" i="14"/>
  <c r="N14" i="14" s="1"/>
  <c r="V14" i="14" s="1"/>
  <c r="T13" i="14"/>
  <c r="M13" i="14"/>
  <c r="N13" i="14" s="1"/>
  <c r="P24" i="14"/>
  <c r="S67" i="13"/>
  <c r="R67" i="13"/>
  <c r="K67" i="13"/>
  <c r="T66" i="13"/>
  <c r="M66" i="13"/>
  <c r="N66" i="13" s="1"/>
  <c r="V66" i="13" s="1"/>
  <c r="T65" i="13"/>
  <c r="M65" i="13"/>
  <c r="N65" i="13" s="1"/>
  <c r="T64" i="13"/>
  <c r="M64" i="13"/>
  <c r="N64" i="13" s="1"/>
  <c r="U64" i="13" s="1"/>
  <c r="W64" i="13" s="1"/>
  <c r="T63" i="13"/>
  <c r="M63" i="13"/>
  <c r="N63" i="13" s="1"/>
  <c r="V63" i="13" s="1"/>
  <c r="T62" i="13"/>
  <c r="N62" i="13"/>
  <c r="V62" i="13" s="1"/>
  <c r="W62" i="13" s="1"/>
  <c r="M62" i="13"/>
  <c r="M61" i="13"/>
  <c r="N61" i="13" s="1"/>
  <c r="T60" i="13"/>
  <c r="M60" i="13"/>
  <c r="N60" i="13" s="1"/>
  <c r="V60" i="13" s="1"/>
  <c r="T59" i="13"/>
  <c r="M59" i="13"/>
  <c r="N59" i="13" s="1"/>
  <c r="V59" i="13" s="1"/>
  <c r="T58" i="13"/>
  <c r="M58" i="13"/>
  <c r="N58" i="13" s="1"/>
  <c r="V58" i="13" s="1"/>
  <c r="T57" i="13"/>
  <c r="M57" i="13"/>
  <c r="N57" i="13" s="1"/>
  <c r="V57" i="13" s="1"/>
  <c r="T56" i="13"/>
  <c r="M56" i="13"/>
  <c r="N56" i="13" s="1"/>
  <c r="V56" i="13" s="1"/>
  <c r="M55" i="13"/>
  <c r="N55" i="13" s="1"/>
  <c r="T54" i="13"/>
  <c r="M54" i="13"/>
  <c r="N54" i="13" s="1"/>
  <c r="V54" i="13" s="1"/>
  <c r="T53" i="13"/>
  <c r="M53" i="13"/>
  <c r="N53" i="13" s="1"/>
  <c r="T52" i="13"/>
  <c r="M52" i="13"/>
  <c r="N52" i="13" s="1"/>
  <c r="T51" i="13"/>
  <c r="M51" i="13"/>
  <c r="N51" i="13" s="1"/>
  <c r="T50" i="13"/>
  <c r="M50" i="13"/>
  <c r="N50" i="13" s="1"/>
  <c r="V50" i="13" s="1"/>
  <c r="T49" i="13"/>
  <c r="M49" i="13"/>
  <c r="N49" i="13" s="1"/>
  <c r="T48" i="13"/>
  <c r="M48" i="13"/>
  <c r="N48" i="13" s="1"/>
  <c r="V48" i="13" s="1"/>
  <c r="T47" i="13"/>
  <c r="M47" i="13"/>
  <c r="N47" i="13" s="1"/>
  <c r="T46" i="13"/>
  <c r="M46" i="13"/>
  <c r="N46" i="13" s="1"/>
  <c r="V46" i="13" s="1"/>
  <c r="T45" i="13"/>
  <c r="M45" i="13"/>
  <c r="N45" i="13" s="1"/>
  <c r="V45" i="13" s="1"/>
  <c r="T44" i="13"/>
  <c r="M44" i="13"/>
  <c r="N44" i="13" s="1"/>
  <c r="T43" i="13"/>
  <c r="M43" i="13"/>
  <c r="N43" i="13" s="1"/>
  <c r="V43" i="13" s="1"/>
  <c r="T42" i="13"/>
  <c r="M42" i="13"/>
  <c r="N42" i="13" s="1"/>
  <c r="V42" i="13" s="1"/>
  <c r="T41" i="13"/>
  <c r="M41" i="13"/>
  <c r="N41" i="13" s="1"/>
  <c r="V41" i="13" s="1"/>
  <c r="T40" i="13"/>
  <c r="M40" i="13"/>
  <c r="N40" i="13" s="1"/>
  <c r="V40" i="13" s="1"/>
  <c r="T39" i="13"/>
  <c r="M39" i="13"/>
  <c r="N39" i="13" s="1"/>
  <c r="T38" i="13"/>
  <c r="M38" i="13"/>
  <c r="N38" i="13" s="1"/>
  <c r="V38" i="13" s="1"/>
  <c r="T37" i="13"/>
  <c r="M37" i="13"/>
  <c r="N37" i="13" s="1"/>
  <c r="T36" i="13"/>
  <c r="M36" i="13"/>
  <c r="N36" i="13" s="1"/>
  <c r="V36" i="13" s="1"/>
  <c r="T35" i="13"/>
  <c r="M35" i="13"/>
  <c r="N35" i="13" s="1"/>
  <c r="T34" i="13"/>
  <c r="M34" i="13"/>
  <c r="N34" i="13" s="1"/>
  <c r="V34" i="13" s="1"/>
  <c r="T33" i="13"/>
  <c r="M33" i="13"/>
  <c r="N33" i="13" s="1"/>
  <c r="V33" i="13" s="1"/>
  <c r="T32" i="13"/>
  <c r="M32" i="13"/>
  <c r="N32" i="13" s="1"/>
  <c r="V32" i="13" s="1"/>
  <c r="M31" i="13"/>
  <c r="N31" i="13" s="1"/>
  <c r="U31" i="13" s="1"/>
  <c r="W31" i="13" s="1"/>
  <c r="T30" i="13"/>
  <c r="M30" i="13"/>
  <c r="N30" i="13" s="1"/>
  <c r="V30" i="13" s="1"/>
  <c r="T29" i="13"/>
  <c r="M29" i="13"/>
  <c r="N29" i="13" s="1"/>
  <c r="V29" i="13" s="1"/>
  <c r="T28" i="13"/>
  <c r="M28" i="13"/>
  <c r="N28" i="13" s="1"/>
  <c r="T27" i="13"/>
  <c r="M27" i="13"/>
  <c r="N27" i="13" s="1"/>
  <c r="T26" i="13"/>
  <c r="M26" i="13"/>
  <c r="N26" i="13" s="1"/>
  <c r="U26" i="13" s="1"/>
  <c r="W26" i="13" s="1"/>
  <c r="T25" i="13"/>
  <c r="M25" i="13"/>
  <c r="N25" i="13" s="1"/>
  <c r="T24" i="13"/>
  <c r="M24" i="13"/>
  <c r="N24" i="13" s="1"/>
  <c r="T22" i="13"/>
  <c r="M22" i="13"/>
  <c r="N22" i="13" s="1"/>
  <c r="V22" i="13" s="1"/>
  <c r="T21" i="13"/>
  <c r="M21" i="13"/>
  <c r="N21" i="13" s="1"/>
  <c r="T20" i="13"/>
  <c r="M20" i="13"/>
  <c r="N20" i="13" s="1"/>
  <c r="V20" i="13" s="1"/>
  <c r="T19" i="13"/>
  <c r="M19" i="13"/>
  <c r="N19" i="13" s="1"/>
  <c r="V19" i="13" s="1"/>
  <c r="T18" i="13"/>
  <c r="M18" i="13"/>
  <c r="N18" i="13" s="1"/>
  <c r="V18" i="13" s="1"/>
  <c r="P17" i="13"/>
  <c r="T17" i="13" s="1"/>
  <c r="M17" i="13"/>
  <c r="N17" i="13" s="1"/>
  <c r="V17" i="13" s="1"/>
  <c r="P16" i="13"/>
  <c r="P67" i="13" s="1"/>
  <c r="M16" i="13"/>
  <c r="N16" i="13" s="1"/>
  <c r="V16" i="13" s="1"/>
  <c r="T15" i="13"/>
  <c r="M15" i="13"/>
  <c r="N15" i="13" s="1"/>
  <c r="V15" i="13" s="1"/>
  <c r="T14" i="13"/>
  <c r="M14" i="13"/>
  <c r="N14" i="13" s="1"/>
  <c r="T13" i="13"/>
  <c r="M13" i="13"/>
  <c r="N13" i="13" s="1"/>
  <c r="U39" i="13" l="1"/>
  <c r="W39" i="13" s="1"/>
  <c r="U19" i="14"/>
  <c r="V19" i="14"/>
  <c r="W19" i="14" s="1"/>
  <c r="T16" i="13"/>
  <c r="U49" i="13"/>
  <c r="W49" i="13" s="1"/>
  <c r="U28" i="13"/>
  <c r="W28" i="13" s="1"/>
  <c r="U22" i="13"/>
  <c r="W22" i="13" s="1"/>
  <c r="U52" i="13"/>
  <c r="W52" i="13" s="1"/>
  <c r="U44" i="13"/>
  <c r="W44" i="13" s="1"/>
  <c r="U36" i="13"/>
  <c r="W36" i="13" s="1"/>
  <c r="U38" i="13"/>
  <c r="W38" i="13" s="1"/>
  <c r="U19" i="13"/>
  <c r="W19" i="13" s="1"/>
  <c r="U18" i="13"/>
  <c r="W18" i="13" s="1"/>
  <c r="U33" i="13"/>
  <c r="W33" i="13" s="1"/>
  <c r="U46" i="13"/>
  <c r="W46" i="13" s="1"/>
  <c r="U17" i="13"/>
  <c r="W17" i="13" s="1"/>
  <c r="U27" i="13"/>
  <c r="W27" i="13" s="1"/>
  <c r="U32" i="13"/>
  <c r="W32" i="13" s="1"/>
  <c r="U45" i="13"/>
  <c r="W45" i="13" s="1"/>
  <c r="U47" i="13"/>
  <c r="W47" i="13" s="1"/>
  <c r="V13" i="14"/>
  <c r="V24" i="14" s="1"/>
  <c r="U13" i="14"/>
  <c r="U21" i="14"/>
  <c r="W21" i="14" s="1"/>
  <c r="N24" i="14"/>
  <c r="U17" i="14"/>
  <c r="W17" i="14" s="1"/>
  <c r="U22" i="14"/>
  <c r="W22" i="14" s="1"/>
  <c r="T24" i="14"/>
  <c r="U14" i="14"/>
  <c r="W14" i="14" s="1"/>
  <c r="U16" i="14"/>
  <c r="W16" i="14" s="1"/>
  <c r="U20" i="14"/>
  <c r="W20" i="14" s="1"/>
  <c r="U15" i="14"/>
  <c r="W15" i="14" s="1"/>
  <c r="U18" i="14"/>
  <c r="W18" i="14" s="1"/>
  <c r="U23" i="14"/>
  <c r="W23" i="14" s="1"/>
  <c r="U55" i="13"/>
  <c r="V55" i="13"/>
  <c r="V25" i="13"/>
  <c r="U25" i="13"/>
  <c r="V37" i="13"/>
  <c r="U37" i="13"/>
  <c r="V61" i="13"/>
  <c r="U61" i="13"/>
  <c r="N67" i="13"/>
  <c r="U14" i="13"/>
  <c r="W14" i="13" s="1"/>
  <c r="V21" i="13"/>
  <c r="U21" i="13"/>
  <c r="V24" i="13"/>
  <c r="U24" i="13"/>
  <c r="U30" i="13"/>
  <c r="W30" i="13" s="1"/>
  <c r="U35" i="13"/>
  <c r="W35" i="13" s="1"/>
  <c r="U41" i="13"/>
  <c r="W41" i="13" s="1"/>
  <c r="U43" i="13"/>
  <c r="W43" i="13" s="1"/>
  <c r="U51" i="13"/>
  <c r="W51" i="13" s="1"/>
  <c r="U57" i="13"/>
  <c r="W57" i="13" s="1"/>
  <c r="U59" i="13"/>
  <c r="W59" i="13" s="1"/>
  <c r="U65" i="13"/>
  <c r="W65" i="13" s="1"/>
  <c r="U13" i="13"/>
  <c r="T67" i="13"/>
  <c r="U15" i="13"/>
  <c r="W15" i="13" s="1"/>
  <c r="U20" i="13"/>
  <c r="W20" i="13" s="1"/>
  <c r="V13" i="13"/>
  <c r="U16" i="13"/>
  <c r="W16" i="13" s="1"/>
  <c r="U29" i="13"/>
  <c r="W29" i="13" s="1"/>
  <c r="U34" i="13"/>
  <c r="W34" i="13" s="1"/>
  <c r="U40" i="13"/>
  <c r="W40" i="13" s="1"/>
  <c r="U42" i="13"/>
  <c r="W42" i="13" s="1"/>
  <c r="U50" i="13"/>
  <c r="W50" i="13" s="1"/>
  <c r="U53" i="13"/>
  <c r="W53" i="13" s="1"/>
  <c r="U56" i="13"/>
  <c r="W56" i="13" s="1"/>
  <c r="U58" i="13"/>
  <c r="W58" i="13" s="1"/>
  <c r="U60" i="13"/>
  <c r="W60" i="13" s="1"/>
  <c r="U48" i="13"/>
  <c r="W48" i="13" s="1"/>
  <c r="U54" i="13"/>
  <c r="W54" i="13" s="1"/>
  <c r="U63" i="13"/>
  <c r="W63" i="13" s="1"/>
  <c r="U66" i="13"/>
  <c r="W66" i="13" s="1"/>
  <c r="V67" i="13" l="1"/>
  <c r="W55" i="13"/>
  <c r="W13" i="14"/>
  <c r="W24" i="14"/>
  <c r="U24" i="14"/>
  <c r="W25" i="13"/>
  <c r="U67" i="13"/>
  <c r="W21" i="13"/>
  <c r="W61" i="13"/>
  <c r="W13" i="13"/>
  <c r="W24" i="13"/>
  <c r="W37" i="13"/>
  <c r="W67" i="13" l="1"/>
  <c r="S24" i="12"/>
  <c r="L24" i="12"/>
  <c r="U23" i="12"/>
  <c r="N23" i="12"/>
  <c r="O23" i="12" s="1"/>
  <c r="W23" i="12" s="1"/>
  <c r="U22" i="12"/>
  <c r="N22" i="12"/>
  <c r="O22" i="12" s="1"/>
  <c r="U21" i="12"/>
  <c r="N21" i="12"/>
  <c r="O21" i="12" s="1"/>
  <c r="T24" i="12"/>
  <c r="U20" i="12"/>
  <c r="N20" i="12"/>
  <c r="O20" i="12" s="1"/>
  <c r="W20" i="12" s="1"/>
  <c r="N19" i="12"/>
  <c r="O19" i="12" s="1"/>
  <c r="V19" i="12" s="1"/>
  <c r="U18" i="12"/>
  <c r="N18" i="12"/>
  <c r="O18" i="12" s="1"/>
  <c r="W18" i="12" s="1"/>
  <c r="U17" i="12"/>
  <c r="N17" i="12"/>
  <c r="O17" i="12" s="1"/>
  <c r="U16" i="12"/>
  <c r="N16" i="12"/>
  <c r="O16" i="12" s="1"/>
  <c r="W16" i="12" s="1"/>
  <c r="U15" i="12"/>
  <c r="N15" i="12"/>
  <c r="O15" i="12" s="1"/>
  <c r="W15" i="12" s="1"/>
  <c r="U14" i="12"/>
  <c r="N14" i="12"/>
  <c r="O14" i="12" s="1"/>
  <c r="W14" i="12" s="1"/>
  <c r="U13" i="12"/>
  <c r="N13" i="12"/>
  <c r="O13" i="12" s="1"/>
  <c r="W13" i="12" s="1"/>
  <c r="Q24" i="12"/>
  <c r="V13" i="12" l="1"/>
  <c r="X13" i="12" s="1"/>
  <c r="Y13" i="12" s="1"/>
  <c r="V21" i="12"/>
  <c r="X21" i="12" s="1"/>
  <c r="Y21" i="12" s="1"/>
  <c r="W19" i="12"/>
  <c r="X19" i="12" s="1"/>
  <c r="Y19" i="12" s="1"/>
  <c r="O24" i="12"/>
  <c r="V17" i="12"/>
  <c r="X17" i="12" s="1"/>
  <c r="Y17" i="12" s="1"/>
  <c r="V22" i="12"/>
  <c r="X22" i="12" s="1"/>
  <c r="Y22" i="12" s="1"/>
  <c r="V14" i="12"/>
  <c r="X14" i="12" s="1"/>
  <c r="Y14" i="12" s="1"/>
  <c r="V16" i="12"/>
  <c r="X16" i="12" s="1"/>
  <c r="Y16" i="12" s="1"/>
  <c r="V20" i="12"/>
  <c r="X20" i="12" s="1"/>
  <c r="Y20" i="12" s="1"/>
  <c r="V15" i="12"/>
  <c r="X15" i="12" s="1"/>
  <c r="Y15" i="12" s="1"/>
  <c r="V18" i="12"/>
  <c r="X18" i="12" s="1"/>
  <c r="Y18" i="12" s="1"/>
  <c r="V23" i="12"/>
  <c r="X23" i="12" s="1"/>
  <c r="Y23" i="12" s="1"/>
  <c r="R67" i="11"/>
  <c r="S67" i="11"/>
  <c r="Y24" i="12" l="1"/>
  <c r="U24" i="12"/>
  <c r="W24" i="12"/>
  <c r="V24" i="12"/>
  <c r="T52" i="11"/>
  <c r="X24" i="12" l="1"/>
  <c r="K67" i="11"/>
  <c r="M61" i="11"/>
  <c r="N61" i="11" s="1"/>
  <c r="M31" i="11"/>
  <c r="N31" i="11" s="1"/>
  <c r="U31" i="11" s="1"/>
  <c r="W31" i="11" s="1"/>
  <c r="M52" i="11"/>
  <c r="N52" i="11" s="1"/>
  <c r="U52" i="11" s="1"/>
  <c r="W52" i="11" s="1"/>
  <c r="U61" i="11" l="1"/>
  <c r="V61" i="11"/>
  <c r="T15" i="11"/>
  <c r="M15" i="11"/>
  <c r="N15" i="11" s="1"/>
  <c r="W61" i="11" l="1"/>
  <c r="U15" i="11"/>
  <c r="V15" i="11"/>
  <c r="T66" i="11"/>
  <c r="U66" i="11" s="1"/>
  <c r="M66" i="11"/>
  <c r="N66" i="11" s="1"/>
  <c r="V66" i="11" s="1"/>
  <c r="T65" i="11"/>
  <c r="M65" i="11"/>
  <c r="N65" i="11" s="1"/>
  <c r="T64" i="11"/>
  <c r="U64" i="11" s="1"/>
  <c r="W64" i="11" s="1"/>
  <c r="M64" i="11"/>
  <c r="N64" i="11" s="1"/>
  <c r="T63" i="11"/>
  <c r="M63" i="11"/>
  <c r="N63" i="11" s="1"/>
  <c r="V63" i="11" s="1"/>
  <c r="T62" i="11"/>
  <c r="U62" i="11" s="1"/>
  <c r="M62" i="11"/>
  <c r="N62" i="11" s="1"/>
  <c r="V62" i="11" s="1"/>
  <c r="T60" i="11"/>
  <c r="M60" i="11"/>
  <c r="N60" i="11" s="1"/>
  <c r="V60" i="11" s="1"/>
  <c r="T59" i="11"/>
  <c r="M59" i="11"/>
  <c r="N59" i="11" s="1"/>
  <c r="T58" i="11"/>
  <c r="M58" i="11"/>
  <c r="N58" i="11" s="1"/>
  <c r="V58" i="11" s="1"/>
  <c r="T57" i="11"/>
  <c r="U57" i="11" s="1"/>
  <c r="M57" i="11"/>
  <c r="N57" i="11" s="1"/>
  <c r="V57" i="11" s="1"/>
  <c r="T56" i="11"/>
  <c r="M56" i="11"/>
  <c r="N56" i="11" s="1"/>
  <c r="V56" i="11" s="1"/>
  <c r="T54" i="11"/>
  <c r="U54" i="11" s="1"/>
  <c r="M54" i="11"/>
  <c r="N54" i="11" s="1"/>
  <c r="V54" i="11" s="1"/>
  <c r="T53" i="11"/>
  <c r="M53" i="11"/>
  <c r="N53" i="11" s="1"/>
  <c r="T51" i="11"/>
  <c r="M51" i="11"/>
  <c r="N51" i="11" s="1"/>
  <c r="T50" i="11"/>
  <c r="M50" i="11"/>
  <c r="N50" i="11" s="1"/>
  <c r="V50" i="11" s="1"/>
  <c r="T49" i="11"/>
  <c r="U49" i="11" s="1"/>
  <c r="W49" i="11" s="1"/>
  <c r="M49" i="11"/>
  <c r="N49" i="11" s="1"/>
  <c r="T48" i="11"/>
  <c r="M48" i="11"/>
  <c r="N48" i="11" s="1"/>
  <c r="V48" i="11" s="1"/>
  <c r="T47" i="11"/>
  <c r="U47" i="11" s="1"/>
  <c r="W47" i="11" s="1"/>
  <c r="M47" i="11"/>
  <c r="N47" i="11" s="1"/>
  <c r="T46" i="11"/>
  <c r="M46" i="11"/>
  <c r="N46" i="11" s="1"/>
  <c r="V46" i="11" s="1"/>
  <c r="T45" i="11"/>
  <c r="U45" i="11" s="1"/>
  <c r="M45" i="11"/>
  <c r="N45" i="11" s="1"/>
  <c r="T44" i="11"/>
  <c r="M44" i="11"/>
  <c r="N44" i="11" s="1"/>
  <c r="T43" i="11"/>
  <c r="M43" i="11"/>
  <c r="N43" i="11" s="1"/>
  <c r="V43" i="11" s="1"/>
  <c r="T42" i="11"/>
  <c r="M42" i="11"/>
  <c r="N42" i="11" s="1"/>
  <c r="T41" i="11"/>
  <c r="M41" i="11"/>
  <c r="N41" i="11" s="1"/>
  <c r="T40" i="11"/>
  <c r="M40" i="11"/>
  <c r="N40" i="11" s="1"/>
  <c r="V40" i="11" s="1"/>
  <c r="T39" i="11"/>
  <c r="M39" i="11"/>
  <c r="N39" i="11" s="1"/>
  <c r="T38" i="11"/>
  <c r="M38" i="11"/>
  <c r="N38" i="11" s="1"/>
  <c r="T37" i="11"/>
  <c r="M37" i="11"/>
  <c r="N37" i="11" s="1"/>
  <c r="V37" i="11" s="1"/>
  <c r="T36" i="11"/>
  <c r="M36" i="11"/>
  <c r="N36" i="11" s="1"/>
  <c r="T35" i="11"/>
  <c r="M35" i="11"/>
  <c r="N35" i="11" s="1"/>
  <c r="T34" i="11"/>
  <c r="M34" i="11"/>
  <c r="N34" i="11" s="1"/>
  <c r="V34" i="11" s="1"/>
  <c r="M55" i="11"/>
  <c r="N55" i="11" s="1"/>
  <c r="U55" i="11" s="1"/>
  <c r="T33" i="11"/>
  <c r="M33" i="11"/>
  <c r="N33" i="11" s="1"/>
  <c r="T32" i="11"/>
  <c r="M32" i="11"/>
  <c r="N32" i="11" s="1"/>
  <c r="T13" i="11"/>
  <c r="M13" i="11"/>
  <c r="N13" i="11" s="1"/>
  <c r="T30" i="11"/>
  <c r="M30" i="11"/>
  <c r="N30" i="11" s="1"/>
  <c r="T29" i="11"/>
  <c r="M29" i="11"/>
  <c r="N29" i="11" s="1"/>
  <c r="T28" i="11"/>
  <c r="M28" i="11"/>
  <c r="N28" i="11" s="1"/>
  <c r="T27" i="11"/>
  <c r="M27" i="11"/>
  <c r="N27" i="11" s="1"/>
  <c r="T26" i="11"/>
  <c r="M26" i="11"/>
  <c r="N26" i="11" s="1"/>
  <c r="U26" i="11" s="1"/>
  <c r="W26" i="11" s="1"/>
  <c r="T25" i="11"/>
  <c r="M25" i="11"/>
  <c r="N25" i="11" s="1"/>
  <c r="T24" i="11"/>
  <c r="M24" i="11"/>
  <c r="N24" i="11" s="1"/>
  <c r="T22" i="11"/>
  <c r="M22" i="11"/>
  <c r="N22" i="11" s="1"/>
  <c r="V22" i="11" s="1"/>
  <c r="T21" i="11"/>
  <c r="M21" i="11"/>
  <c r="N21" i="11" s="1"/>
  <c r="V21" i="11" s="1"/>
  <c r="T20" i="11"/>
  <c r="M20" i="11"/>
  <c r="N20" i="11" s="1"/>
  <c r="V20" i="11" s="1"/>
  <c r="T19" i="11"/>
  <c r="M19" i="11"/>
  <c r="N19" i="11" s="1"/>
  <c r="V19" i="11" s="1"/>
  <c r="T18" i="11"/>
  <c r="M18" i="11"/>
  <c r="N18" i="11" s="1"/>
  <c r="V18" i="11" s="1"/>
  <c r="P17" i="11"/>
  <c r="M17" i="11"/>
  <c r="N17" i="11" s="1"/>
  <c r="V17" i="11" s="1"/>
  <c r="P16" i="11"/>
  <c r="M16" i="11"/>
  <c r="N16" i="11" s="1"/>
  <c r="T14" i="11"/>
  <c r="M14" i="11"/>
  <c r="N14" i="11" s="1"/>
  <c r="U34" i="11" l="1"/>
  <c r="U36" i="11"/>
  <c r="U40" i="11"/>
  <c r="U42" i="11"/>
  <c r="U51" i="11"/>
  <c r="W51" i="11" s="1"/>
  <c r="W15" i="11"/>
  <c r="T16" i="11"/>
  <c r="U16" i="11" s="1"/>
  <c r="P67" i="11"/>
  <c r="U18" i="11"/>
  <c r="W18" i="11" s="1"/>
  <c r="U20" i="11"/>
  <c r="W20" i="11" s="1"/>
  <c r="U22" i="11"/>
  <c r="W22" i="11" s="1"/>
  <c r="U27" i="11"/>
  <c r="W27" i="11" s="1"/>
  <c r="U29" i="11"/>
  <c r="U33" i="11"/>
  <c r="U35" i="11"/>
  <c r="W35" i="11" s="1"/>
  <c r="U37" i="11"/>
  <c r="W37" i="11" s="1"/>
  <c r="U41" i="11"/>
  <c r="U43" i="11"/>
  <c r="W43" i="11" s="1"/>
  <c r="U44" i="11"/>
  <c r="W44" i="11" s="1"/>
  <c r="U46" i="11"/>
  <c r="W46" i="11" s="1"/>
  <c r="U48" i="11"/>
  <c r="W48" i="11" s="1"/>
  <c r="U50" i="11"/>
  <c r="W50" i="11" s="1"/>
  <c r="U53" i="11"/>
  <c r="W53" i="11" s="1"/>
  <c r="U56" i="11"/>
  <c r="W56" i="11" s="1"/>
  <c r="U58" i="11"/>
  <c r="W58" i="11" s="1"/>
  <c r="U60" i="11"/>
  <c r="W60" i="11" s="1"/>
  <c r="U63" i="11"/>
  <c r="W63" i="11" s="1"/>
  <c r="U65" i="11"/>
  <c r="W65" i="11" s="1"/>
  <c r="U14" i="11"/>
  <c r="W14" i="11" s="1"/>
  <c r="U19" i="11"/>
  <c r="W19" i="11" s="1"/>
  <c r="U21" i="11"/>
  <c r="W21" i="11" s="1"/>
  <c r="U28" i="11"/>
  <c r="W28" i="11" s="1"/>
  <c r="U30" i="11"/>
  <c r="U32" i="11"/>
  <c r="W34" i="11"/>
  <c r="W40" i="11"/>
  <c r="W54" i="11"/>
  <c r="W57" i="11"/>
  <c r="W62" i="11"/>
  <c r="W66" i="11"/>
  <c r="V25" i="11"/>
  <c r="U25" i="11"/>
  <c r="V24" i="11"/>
  <c r="N67" i="11"/>
  <c r="U24" i="11"/>
  <c r="V38" i="11"/>
  <c r="U38" i="11"/>
  <c r="V59" i="11"/>
  <c r="U59" i="11"/>
  <c r="U39" i="11"/>
  <c r="U13" i="11"/>
  <c r="V45" i="11"/>
  <c r="W45" i="11" s="1"/>
  <c r="V36" i="11"/>
  <c r="W36" i="11" s="1"/>
  <c r="T17" i="11"/>
  <c r="U17" i="11" s="1"/>
  <c r="W17" i="11" s="1"/>
  <c r="V16" i="11"/>
  <c r="V55" i="11"/>
  <c r="W55" i="11" s="1"/>
  <c r="V41" i="11"/>
  <c r="W41" i="11" s="1"/>
  <c r="V29" i="11"/>
  <c r="W29" i="11" s="1"/>
  <c r="V30" i="11"/>
  <c r="V13" i="11"/>
  <c r="V32" i="11"/>
  <c r="V33" i="11"/>
  <c r="W33" i="11" s="1"/>
  <c r="V42" i="11"/>
  <c r="W42" i="11" s="1"/>
  <c r="W32" i="11" l="1"/>
  <c r="W30" i="11"/>
  <c r="T67" i="11"/>
  <c r="W38" i="11"/>
  <c r="W16" i="11"/>
  <c r="W25" i="11"/>
  <c r="V67" i="11"/>
  <c r="W24" i="11"/>
  <c r="W59" i="11"/>
  <c r="W39" i="11"/>
  <c r="U67" i="11"/>
  <c r="W13" i="11"/>
  <c r="W67" i="11" l="1"/>
</calcChain>
</file>

<file path=xl/sharedStrings.xml><?xml version="1.0" encoding="utf-8"?>
<sst xmlns="http://schemas.openxmlformats.org/spreadsheetml/2006/main" count="724" uniqueCount="179">
  <si>
    <t>ФИО</t>
  </si>
  <si>
    <t>Стаж</t>
  </si>
  <si>
    <t>Доплаты</t>
  </si>
  <si>
    <t>Лаборант</t>
  </si>
  <si>
    <t>Комендант</t>
  </si>
  <si>
    <t>Водитель</t>
  </si>
  <si>
    <t>Дворник</t>
  </si>
  <si>
    <t>Сторож</t>
  </si>
  <si>
    <t>Вахтер</t>
  </si>
  <si>
    <t>ИТОГО</t>
  </si>
  <si>
    <t>Директор</t>
  </si>
  <si>
    <t>Экономист</t>
  </si>
  <si>
    <t>Методист</t>
  </si>
  <si>
    <t>Переводчик</t>
  </si>
  <si>
    <t>Бухгалтер</t>
  </si>
  <si>
    <t>Гардеробщик</t>
  </si>
  <si>
    <t>Мед. сестра</t>
  </si>
  <si>
    <t>Педагог-психолог</t>
  </si>
  <si>
    <t>Главный бухгалтер</t>
  </si>
  <si>
    <t>Инспектор по кадрам</t>
  </si>
  <si>
    <t>сред.спец</t>
  </si>
  <si>
    <t>Настр.муз.инструм.</t>
  </si>
  <si>
    <t>Образование</t>
  </si>
  <si>
    <t>пом.воспитателя</t>
  </si>
  <si>
    <t>Классн.35%</t>
  </si>
  <si>
    <t>ПДО</t>
  </si>
  <si>
    <t>секретарь-делопр</t>
  </si>
  <si>
    <t>Уборщик сл пом</t>
  </si>
  <si>
    <t xml:space="preserve">          Утверждаю:</t>
  </si>
  <si>
    <t>Согласовано:</t>
  </si>
  <si>
    <t>За ученую степень</t>
  </si>
  <si>
    <t>За категорию</t>
  </si>
  <si>
    <t>За ночные</t>
  </si>
  <si>
    <t>высшее</t>
  </si>
  <si>
    <t>Кашенева Р.А.</t>
  </si>
  <si>
    <t>Рыжик Г.Л.</t>
  </si>
  <si>
    <t>Чепикова Н.К.</t>
  </si>
  <si>
    <t xml:space="preserve">Заведующий хозяйством </t>
  </si>
  <si>
    <t>Заведующий общежитием</t>
  </si>
  <si>
    <t>№ п/п</t>
  </si>
  <si>
    <t>G Катег.</t>
  </si>
  <si>
    <t>Разряд раб-ка</t>
  </si>
  <si>
    <t>Кол-во ставок</t>
  </si>
  <si>
    <t>Ставка в мес</t>
  </si>
  <si>
    <t>Ставка на должн</t>
  </si>
  <si>
    <t>Преп. организатор по НВП</t>
  </si>
  <si>
    <t>Худ.руководитель</t>
  </si>
  <si>
    <t>Зам. дир. по учеб.раб</t>
  </si>
  <si>
    <t>Зам.дир. по уч.-произв.раб.</t>
  </si>
  <si>
    <t>Зайтонова А.Ж.</t>
  </si>
  <si>
    <t>Гл.бухгалтер</t>
  </si>
  <si>
    <t>Итого по доплатам</t>
  </si>
  <si>
    <t>Всего фонд</t>
  </si>
  <si>
    <t>Категория</t>
  </si>
  <si>
    <t>10% надбавка</t>
  </si>
  <si>
    <t xml:space="preserve">Экономист </t>
  </si>
  <si>
    <t>Инспектор ОК</t>
  </si>
  <si>
    <t>Заместитель руководителя Управления Образования СКО  по финансам                                                          Директор  КГУ "Комплекс "Колледж искусств-ШОД"</t>
  </si>
  <si>
    <t>Кожасова А.К.</t>
  </si>
  <si>
    <t>За дез.средства</t>
  </si>
  <si>
    <t>____________________Хасенова А.К.                                                                                             ____________________ Кашенева Р. А.</t>
  </si>
  <si>
    <t>Кайралапова Н.З.</t>
  </si>
  <si>
    <t>бухгалтер</t>
  </si>
  <si>
    <t>высш.</t>
  </si>
  <si>
    <t>Блк</t>
  </si>
  <si>
    <t>С2</t>
  </si>
  <si>
    <t>D</t>
  </si>
  <si>
    <t>B3-4</t>
  </si>
  <si>
    <t>C2</t>
  </si>
  <si>
    <t>C3</t>
  </si>
  <si>
    <t>А1 2-1</t>
  </si>
  <si>
    <t>А2-2</t>
  </si>
  <si>
    <t>А1-2</t>
  </si>
  <si>
    <t>до года</t>
  </si>
  <si>
    <t>канд. наук</t>
  </si>
  <si>
    <t>В3-4</t>
  </si>
  <si>
    <t>С1</t>
  </si>
  <si>
    <t>Рабочий по обслуж здания</t>
  </si>
  <si>
    <t>В1-4</t>
  </si>
  <si>
    <t>В1-5</t>
  </si>
  <si>
    <t>Шерстобитова О.С.</t>
  </si>
  <si>
    <t>B3-3</t>
  </si>
  <si>
    <t>Науразбаев Е.Е.</t>
  </si>
  <si>
    <t>Рабочий по комплексному обслуж</t>
  </si>
  <si>
    <t>Социальный педагог</t>
  </si>
  <si>
    <t>Глинская Н.В.</t>
  </si>
  <si>
    <t>В3-3</t>
  </si>
  <si>
    <t>Специалист по програмному обеспечени.</t>
  </si>
  <si>
    <t>среднее</t>
  </si>
  <si>
    <t>Садуева З.Ж</t>
  </si>
  <si>
    <t xml:space="preserve">Штат в количестве 42,5 ставок с месячным фондом оплаты труда     </t>
  </si>
  <si>
    <t>Сегизтаева Г.А.</t>
  </si>
  <si>
    <t>СКГУ ЖББ №0130862 от 15.01.2008г Психологии</t>
  </si>
  <si>
    <t xml:space="preserve">Новосибирская госудаоственная консерватория им.М.И.Глинки НВ№452838 от 21.06.1988г  Музыковед преподователь. </t>
  </si>
  <si>
    <t>СКГУ им. М. Козыбаева ЖБ-Б№0805016от 25.05.2015г Начальная военная подготовка</t>
  </si>
  <si>
    <t>Петропавлоский педагогический институт  КВ№189707 от 01.07.1983г Учитель химии и биологии Академия " Кокше" ЖБ-Б№0550599 от 15.07.2013г Казахский язык и литература</t>
  </si>
  <si>
    <t>Карагандинский государственный университет АЖБ№0009600 от 21.06.2007г Социальный педагог</t>
  </si>
  <si>
    <t>Техническое училище №12 г Петропавловск А№685823 от 20.07.1983г Контролера кассира продовольственных товаров</t>
  </si>
  <si>
    <t>Сергеевское ПТУ-11 училище Е№227848 от 29.06.1992г Штукатур , общивщик плиточник третьего разряда</t>
  </si>
  <si>
    <t>ГУ Покровская профисионально - техническая школа КБ№0166079 от30.03.2005г Электромонтер 6  шестого(разряда)</t>
  </si>
  <si>
    <t>Ленинский сельскохозяйственный техникум ГТ№068974 от 01.07.1980г Зоотехник</t>
  </si>
  <si>
    <t>2/к</t>
  </si>
  <si>
    <t>Петропавлоский  колледж железнодорожного транспорта ТКБ№0078452 от 01.07.2011г Экономика бухгалтерский учет и аудит</t>
  </si>
  <si>
    <t>ПТУ -12 Тракторист , машинист , водитель автомобиля, слесарь ремонтник широкого профиля</t>
  </si>
  <si>
    <t>Кокшетауский университет ЖБ№0556223 от 19.04.2005г экономист</t>
  </si>
  <si>
    <t>Казахстанский государственный университет им.М.Козыбаева АЖБ №0041928 от 04.07.2007г Учитель казахского язяка и литературы, Академия "Кокше" ЖБ-Б №0289869 от 04.07.2012г Юриспруденция</t>
  </si>
  <si>
    <t>Кислощей А.В.</t>
  </si>
  <si>
    <t>Таушев А.А.</t>
  </si>
  <si>
    <t>зам. дир. по ВР</t>
  </si>
  <si>
    <t>А1-2-1</t>
  </si>
  <si>
    <t>Алма-Атинскую Гос. Консерваторию им. Курмангазы ПВ №066040 от 18.05.1987г. Концертная певица,преподаватель ,Институт управленияЖБ-Б №0039902 от 26.06.2007г Бакалавр государственного управления</t>
  </si>
  <si>
    <t xml:space="preserve">Казахского национального университета искусств  ЖБ-Б № 0361848 от 22.06.2012г Инструментальное исполнительство струнные инструменты </t>
  </si>
  <si>
    <t>Кокшетауского университета ЖБ № 0474490от 27.05.2004г Экономист</t>
  </si>
  <si>
    <t xml:space="preserve">СКГУ  ЖБ №0340474 от 28.06.2003г Учитель географии и экологии </t>
  </si>
  <si>
    <t>Казахского национального университета искусств ЖБ-Б №0224537 от 20.06.2011г Вокальное искуства.</t>
  </si>
  <si>
    <t>Водительское удостоверениеТХ№008725от26.11.2009</t>
  </si>
  <si>
    <t>СКГУ им. М. Козыбаева ЖБ № 0748399 от 29.06.2006г Учитель истории , основа права и экономики.</t>
  </si>
  <si>
    <t>аттестат №5586 рт 21.07.1980г. Кассир непродовольственных товаров</t>
  </si>
  <si>
    <t>Петропавловское медицинское училище ДТ№288912 от 05.07.1982 медицинская сестра</t>
  </si>
  <si>
    <t xml:space="preserve">Петропавловское кооперативное профтехучилище диплом №012678 от 22.07.1987г. Продавец </t>
  </si>
  <si>
    <t>2кат</t>
  </si>
  <si>
    <t>документ об образовании</t>
  </si>
  <si>
    <t>Алматинскую Гос. Консерваторию им.Курмангазы ЖБ №0065894 от 12.05.1999г Музыковед,преподаватель</t>
  </si>
  <si>
    <t>СКГУ ЖБ№0051710 от 16.06.2000г Преподаватель математики и информатики</t>
  </si>
  <si>
    <t>б/к</t>
  </si>
  <si>
    <t xml:space="preserve"> </t>
  </si>
  <si>
    <t>Идрисова С.М</t>
  </si>
  <si>
    <t>Коэффициент с учетом повыш</t>
  </si>
  <si>
    <t>14л</t>
  </si>
  <si>
    <t>14л6м</t>
  </si>
  <si>
    <t xml:space="preserve">Штатное расписание работников  колледжа искусств на 1 сентября 2020 года </t>
  </si>
  <si>
    <t>35л7м</t>
  </si>
  <si>
    <t>18л9м</t>
  </si>
  <si>
    <t>8л5м</t>
  </si>
  <si>
    <t>13л</t>
  </si>
  <si>
    <t>8л10м</t>
  </si>
  <si>
    <t>20л11м</t>
  </si>
  <si>
    <t>8л</t>
  </si>
  <si>
    <t>11л2м</t>
  </si>
  <si>
    <t>7л11м</t>
  </si>
  <si>
    <t>7л1м</t>
  </si>
  <si>
    <t>15л4м</t>
  </si>
  <si>
    <t>24г10м</t>
  </si>
  <si>
    <t>38л</t>
  </si>
  <si>
    <t>39л</t>
  </si>
  <si>
    <t>3г11м</t>
  </si>
  <si>
    <t>6л1м</t>
  </si>
  <si>
    <t>9л5м</t>
  </si>
  <si>
    <t>6л6м</t>
  </si>
  <si>
    <t>13л7м</t>
  </si>
  <si>
    <t>4г6м</t>
  </si>
  <si>
    <t>27л5м</t>
  </si>
  <si>
    <t>14л10м</t>
  </si>
  <si>
    <t>5л</t>
  </si>
  <si>
    <t>43г10м</t>
  </si>
  <si>
    <t>5л3м</t>
  </si>
  <si>
    <t>32г2м</t>
  </si>
  <si>
    <t>32г11м</t>
  </si>
  <si>
    <t>48л8м</t>
  </si>
  <si>
    <t>20л9м</t>
  </si>
  <si>
    <t>26л</t>
  </si>
  <si>
    <t>13л.9м</t>
  </si>
  <si>
    <t>лаборант</t>
  </si>
  <si>
    <t>паспортист</t>
  </si>
  <si>
    <t>6л11м</t>
  </si>
  <si>
    <t>оператор стиральных машин</t>
  </si>
  <si>
    <t>11л11м</t>
  </si>
  <si>
    <t>13л3м</t>
  </si>
  <si>
    <t>Доплаты 25%</t>
  </si>
  <si>
    <t>B4-1</t>
  </si>
  <si>
    <t>в/к</t>
  </si>
  <si>
    <t>Колледж СКУ КОБ №0053051 от 29.06.2007г. Делопроизводство и архивоведение</t>
  </si>
  <si>
    <t>СКГУ им. М. Козыбаева ЖБ-Б№0080039, бакалавр экономики</t>
  </si>
  <si>
    <t xml:space="preserve">Коэффициент </t>
  </si>
  <si>
    <t>19л7м</t>
  </si>
  <si>
    <t>33г7м</t>
  </si>
  <si>
    <t>20л4м</t>
  </si>
  <si>
    <t>5-7л</t>
  </si>
  <si>
    <t>12л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</si>
</sst>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1" xfId="0" applyFont="1" applyFill="1" applyBorder="1" applyAlignment="1"/>
    <xf numFmtId="0" fontId="5" fillId="3" borderId="0" xfId="0" applyFont="1" applyFill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5" fillId="3" borderId="0" xfId="0" applyNumberFormat="1" applyFont="1" applyFill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0" fontId="0" fillId="3" borderId="0" xfId="0" applyFont="1" applyFill="1"/>
    <xf numFmtId="1" fontId="0" fillId="3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/>
    <xf numFmtId="0" fontId="10" fillId="3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" fontId="0" fillId="0" borderId="1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16" fontId="13" fillId="3" borderId="1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B48"/>
  <sheetViews>
    <sheetView tabSelected="1" topLeftCell="A13" zoomScale="80" zoomScaleNormal="80" workbookViewId="0">
      <selection activeCell="B13" sqref="B1:B1048576"/>
    </sheetView>
  </sheetViews>
  <sheetFormatPr defaultColWidth="9.140625" defaultRowHeight="22.15" customHeight="1" x14ac:dyDescent="0.2"/>
  <cols>
    <col min="1" max="1" width="3.7109375" style="2" customWidth="1"/>
    <col min="2" max="2" width="28" style="6" customWidth="1"/>
    <col min="3" max="3" width="51.85546875" style="6" customWidth="1"/>
    <col min="4" max="4" width="10.85546875" style="2" customWidth="1"/>
    <col min="5" max="5" width="11.28515625" style="19" customWidth="1"/>
    <col min="6" max="6" width="7.42578125" style="19" customWidth="1"/>
    <col min="7" max="7" width="7.28515625" style="19" customWidth="1"/>
    <col min="8" max="8" width="6.28515625" style="19" customWidth="1"/>
    <col min="9" max="9" width="8.85546875" style="29" customWidth="1"/>
    <col min="10" max="10" width="15" style="30" customWidth="1"/>
    <col min="11" max="11" width="7.85546875" style="19" customWidth="1"/>
    <col min="12" max="13" width="9.140625" style="7" customWidth="1"/>
    <col min="14" max="14" width="11.42578125" style="7" customWidth="1"/>
    <col min="15" max="15" width="9.7109375" style="7" customWidth="1"/>
    <col min="16" max="16" width="13.140625" style="7" customWidth="1"/>
    <col min="17" max="17" width="10.28515625" style="7" customWidth="1"/>
    <col min="18" max="18" width="9.85546875" style="2" customWidth="1"/>
    <col min="19" max="19" width="12.7109375" style="2" customWidth="1"/>
    <col min="20" max="20" width="9.28515625" style="2" customWidth="1"/>
    <col min="21" max="21" width="12.5703125" style="2" customWidth="1"/>
    <col min="22" max="22" width="13.140625" style="2" customWidth="1"/>
    <col min="23" max="23" width="12.5703125" style="2" customWidth="1"/>
    <col min="24" max="25" width="11.5703125" style="2" customWidth="1"/>
    <col min="26" max="27" width="9.140625" style="1"/>
    <col min="28" max="28" width="9.140625" style="1" customWidth="1"/>
    <col min="29" max="16384" width="9.140625" style="1"/>
  </cols>
  <sheetData>
    <row r="1" spans="1:27" s="4" customFormat="1" ht="22.1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63"/>
      <c r="Y1" s="63"/>
    </row>
    <row r="2" spans="1:27" s="4" customFormat="1" ht="22.15" customHeight="1" x14ac:dyDescent="0.25">
      <c r="A2" s="69"/>
      <c r="B2" s="70"/>
      <c r="C2" s="70"/>
      <c r="D2" s="130" t="s">
        <v>90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64"/>
      <c r="Y2" s="64"/>
    </row>
    <row r="3" spans="1:27" s="4" customFormat="1" ht="22.15" customHeight="1" x14ac:dyDescent="0.25">
      <c r="A3" s="112" t="s">
        <v>29</v>
      </c>
      <c r="B3" s="70"/>
      <c r="C3" s="70"/>
      <c r="D3" s="71"/>
      <c r="E3" s="72"/>
      <c r="F3" s="130" t="s">
        <v>28</v>
      </c>
      <c r="G3" s="130"/>
      <c r="H3" s="130"/>
      <c r="I3" s="130"/>
      <c r="J3" s="130"/>
      <c r="K3" s="72"/>
      <c r="L3" s="73"/>
      <c r="M3" s="73"/>
      <c r="N3" s="74"/>
      <c r="O3" s="74"/>
      <c r="P3" s="74"/>
      <c r="Q3" s="74"/>
      <c r="R3" s="71"/>
      <c r="S3" s="71"/>
      <c r="T3" s="71"/>
      <c r="U3" s="71"/>
      <c r="V3" s="71"/>
      <c r="W3" s="71"/>
      <c r="X3" s="64"/>
      <c r="Y3" s="64"/>
      <c r="AA3" s="31"/>
    </row>
    <row r="4" spans="1:27" s="4" customFormat="1" ht="22.15" customHeight="1" x14ac:dyDescent="0.25">
      <c r="A4" s="129" t="s">
        <v>57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63"/>
      <c r="Y4" s="63"/>
      <c r="AA4" s="31"/>
    </row>
    <row r="5" spans="1:27" s="4" customFormat="1" ht="22.15" customHeight="1" x14ac:dyDescent="0.25">
      <c r="A5" s="129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63"/>
      <c r="Y5" s="63"/>
      <c r="AA5" s="31"/>
    </row>
    <row r="6" spans="1:27" s="4" customFormat="1" ht="22.15" customHeight="1" x14ac:dyDescent="0.25">
      <c r="A6" s="71"/>
      <c r="B6" s="75"/>
      <c r="C6" s="75"/>
      <c r="D6" s="71"/>
      <c r="E6" s="72"/>
      <c r="F6" s="72"/>
      <c r="G6" s="72"/>
      <c r="H6" s="72"/>
      <c r="I6" s="73"/>
      <c r="J6" s="73"/>
      <c r="K6" s="72"/>
      <c r="L6" s="73"/>
      <c r="M6" s="73"/>
      <c r="N6" s="73"/>
      <c r="O6" s="73"/>
      <c r="P6" s="73"/>
      <c r="Q6" s="73"/>
      <c r="R6" s="71"/>
      <c r="S6" s="71"/>
      <c r="T6" s="71"/>
      <c r="U6" s="71"/>
      <c r="V6" s="71"/>
      <c r="W6" s="71"/>
      <c r="X6" s="64"/>
      <c r="Y6" s="64"/>
    </row>
    <row r="7" spans="1:27" s="4" customFormat="1" ht="22.15" customHeight="1" x14ac:dyDescent="0.25">
      <c r="A7" s="69"/>
      <c r="B7" s="70"/>
      <c r="C7" s="70"/>
      <c r="D7" s="69"/>
      <c r="E7" s="76"/>
      <c r="F7" s="76"/>
      <c r="G7" s="76"/>
      <c r="H7" s="76"/>
      <c r="I7" s="74"/>
      <c r="J7" s="74"/>
      <c r="K7" s="76"/>
      <c r="L7" s="74"/>
      <c r="M7" s="74"/>
      <c r="N7" s="74"/>
      <c r="O7" s="74"/>
      <c r="P7" s="74"/>
      <c r="Q7" s="74"/>
      <c r="R7" s="69"/>
      <c r="S7" s="69"/>
      <c r="T7" s="69"/>
      <c r="U7" s="69"/>
      <c r="V7" s="69"/>
      <c r="W7" s="69"/>
      <c r="X7" s="5"/>
      <c r="Y7" s="5"/>
    </row>
    <row r="8" spans="1:27" s="4" customFormat="1" ht="22.15" customHeight="1" x14ac:dyDescent="0.25">
      <c r="A8" s="6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3"/>
      <c r="R8" s="71"/>
      <c r="S8" s="71"/>
      <c r="T8" s="71"/>
      <c r="U8" s="71"/>
      <c r="V8" s="71"/>
      <c r="W8" s="69"/>
      <c r="X8" s="5"/>
      <c r="Y8" s="5"/>
    </row>
    <row r="9" spans="1:27" s="4" customFormat="1" ht="22.15" customHeight="1" x14ac:dyDescent="0.25">
      <c r="A9" s="69"/>
      <c r="B9" s="70"/>
      <c r="C9" s="70"/>
      <c r="D9" s="69"/>
      <c r="E9" s="76"/>
      <c r="F9" s="76"/>
      <c r="G9" s="76"/>
      <c r="H9" s="76"/>
      <c r="I9" s="76"/>
      <c r="J9" s="76"/>
      <c r="K9" s="76"/>
      <c r="L9" s="74"/>
      <c r="M9" s="74"/>
      <c r="N9" s="74"/>
      <c r="O9" s="74"/>
      <c r="P9" s="74"/>
      <c r="Q9" s="74"/>
      <c r="R9" s="69"/>
      <c r="S9" s="69"/>
      <c r="T9" s="69"/>
      <c r="U9" s="69"/>
      <c r="V9" s="69"/>
      <c r="W9" s="69"/>
      <c r="X9" s="5"/>
      <c r="Y9" s="5"/>
    </row>
    <row r="10" spans="1:27" s="4" customFormat="1" ht="16.899999999999999" customHeight="1" x14ac:dyDescent="0.2">
      <c r="A10" s="113" t="s">
        <v>39</v>
      </c>
      <c r="B10" s="117" t="s">
        <v>125</v>
      </c>
      <c r="C10" s="118" t="s">
        <v>121</v>
      </c>
      <c r="D10" s="113" t="s">
        <v>22</v>
      </c>
      <c r="E10" s="122" t="s">
        <v>1</v>
      </c>
      <c r="F10" s="123" t="s">
        <v>53</v>
      </c>
      <c r="G10" s="122" t="s">
        <v>40</v>
      </c>
      <c r="H10" s="126" t="s">
        <v>64</v>
      </c>
      <c r="I10" s="117" t="s">
        <v>41</v>
      </c>
      <c r="J10" s="117" t="s">
        <v>173</v>
      </c>
      <c r="K10" s="122" t="s">
        <v>42</v>
      </c>
      <c r="L10" s="118"/>
      <c r="M10" s="117" t="s">
        <v>43</v>
      </c>
      <c r="N10" s="117" t="s">
        <v>44</v>
      </c>
      <c r="O10" s="113" t="s">
        <v>2</v>
      </c>
      <c r="P10" s="113"/>
      <c r="Q10" s="113"/>
      <c r="R10" s="113"/>
      <c r="S10" s="113"/>
      <c r="T10" s="114" t="s">
        <v>51</v>
      </c>
      <c r="U10" s="114" t="s">
        <v>9</v>
      </c>
      <c r="V10" s="114" t="s">
        <v>54</v>
      </c>
      <c r="W10" s="114" t="s">
        <v>52</v>
      </c>
      <c r="X10" s="25"/>
      <c r="Y10" s="25"/>
    </row>
    <row r="11" spans="1:27" s="4" customFormat="1" ht="42" customHeight="1" x14ac:dyDescent="0.2">
      <c r="A11" s="113"/>
      <c r="B11" s="117"/>
      <c r="C11" s="121"/>
      <c r="D11" s="113"/>
      <c r="E11" s="122"/>
      <c r="F11" s="124"/>
      <c r="G11" s="122"/>
      <c r="H11" s="124"/>
      <c r="I11" s="117"/>
      <c r="J11" s="117"/>
      <c r="K11" s="122"/>
      <c r="L11" s="127"/>
      <c r="M11" s="117"/>
      <c r="N11" s="117"/>
      <c r="O11" s="117" t="s">
        <v>24</v>
      </c>
      <c r="P11" s="118" t="s">
        <v>59</v>
      </c>
      <c r="Q11" s="118" t="s">
        <v>31</v>
      </c>
      <c r="R11" s="114" t="s">
        <v>32</v>
      </c>
      <c r="S11" s="113" t="s">
        <v>30</v>
      </c>
      <c r="T11" s="115"/>
      <c r="U11" s="115"/>
      <c r="V11" s="115"/>
      <c r="W11" s="115"/>
      <c r="X11" s="25"/>
      <c r="Y11" s="25"/>
    </row>
    <row r="12" spans="1:27" s="4" customFormat="1" ht="16.5" customHeight="1" x14ac:dyDescent="0.2">
      <c r="A12" s="113"/>
      <c r="B12" s="117"/>
      <c r="C12" s="119"/>
      <c r="D12" s="113"/>
      <c r="E12" s="122"/>
      <c r="F12" s="125"/>
      <c r="G12" s="122"/>
      <c r="H12" s="125"/>
      <c r="I12" s="117"/>
      <c r="J12" s="117"/>
      <c r="K12" s="122"/>
      <c r="L12" s="128"/>
      <c r="M12" s="117"/>
      <c r="N12" s="117"/>
      <c r="O12" s="117"/>
      <c r="P12" s="119"/>
      <c r="Q12" s="119"/>
      <c r="R12" s="116"/>
      <c r="S12" s="113"/>
      <c r="T12" s="116"/>
      <c r="U12" s="116"/>
      <c r="V12" s="116"/>
      <c r="W12" s="116"/>
      <c r="X12" s="25"/>
      <c r="Y12" s="25"/>
    </row>
    <row r="13" spans="1:27" s="9" customFormat="1" ht="46.5" customHeight="1" x14ac:dyDescent="0.25">
      <c r="A13" s="82">
        <v>12</v>
      </c>
      <c r="B13" s="78" t="s">
        <v>84</v>
      </c>
      <c r="C13" s="78" t="s">
        <v>96</v>
      </c>
      <c r="D13" s="80" t="s">
        <v>33</v>
      </c>
      <c r="E13" s="81" t="s">
        <v>134</v>
      </c>
      <c r="F13" s="82"/>
      <c r="G13" s="82" t="s">
        <v>101</v>
      </c>
      <c r="H13" s="82" t="s">
        <v>86</v>
      </c>
      <c r="I13" s="82"/>
      <c r="J13" s="83">
        <v>1.07</v>
      </c>
      <c r="K13" s="82">
        <v>1</v>
      </c>
      <c r="L13" s="82">
        <v>17697</v>
      </c>
      <c r="M13" s="84">
        <f t="shared" ref="M13:M23" si="0">L13*J13</f>
        <v>18935.79</v>
      </c>
      <c r="N13" s="84">
        <f t="shared" ref="N13:N23" si="1">K13*M13</f>
        <v>18935.79</v>
      </c>
      <c r="O13" s="82"/>
      <c r="P13" s="82"/>
      <c r="Q13" s="82"/>
      <c r="R13" s="82"/>
      <c r="S13" s="82"/>
      <c r="T13" s="84">
        <f t="shared" ref="T13:T23" si="2">S13+R13+Q13+P13+O13</f>
        <v>0</v>
      </c>
      <c r="U13" s="84">
        <f>T13+N13</f>
        <v>18935.79</v>
      </c>
      <c r="V13" s="84">
        <f>N13*10%</f>
        <v>1893.5790000000002</v>
      </c>
      <c r="W13" s="84">
        <f t="shared" ref="W13:W23" si="3">V13+U13</f>
        <v>20829.369000000002</v>
      </c>
      <c r="X13" s="26"/>
      <c r="Y13" s="26"/>
    </row>
    <row r="14" spans="1:27" s="9" customFormat="1" ht="27.75" customHeight="1" x14ac:dyDescent="0.25">
      <c r="A14" s="82">
        <v>20</v>
      </c>
      <c r="B14" s="78" t="s">
        <v>48</v>
      </c>
      <c r="C14" s="88" t="s">
        <v>113</v>
      </c>
      <c r="D14" s="80" t="s">
        <v>33</v>
      </c>
      <c r="E14" s="81" t="s">
        <v>141</v>
      </c>
      <c r="F14" s="82"/>
      <c r="G14" s="82">
        <v>5</v>
      </c>
      <c r="H14" s="82" t="s">
        <v>70</v>
      </c>
      <c r="I14" s="82"/>
      <c r="J14" s="83">
        <v>1.52</v>
      </c>
      <c r="K14" s="82">
        <v>1</v>
      </c>
      <c r="L14" s="82">
        <v>17697</v>
      </c>
      <c r="M14" s="84">
        <f t="shared" si="0"/>
        <v>26899.439999999999</v>
      </c>
      <c r="N14" s="84">
        <f t="shared" si="1"/>
        <v>26899.439999999999</v>
      </c>
      <c r="O14" s="82"/>
      <c r="P14" s="82"/>
      <c r="Q14" s="82"/>
      <c r="R14" s="82"/>
      <c r="S14" s="82"/>
      <c r="T14" s="84">
        <f t="shared" si="2"/>
        <v>0</v>
      </c>
      <c r="U14" s="84">
        <f t="shared" ref="U14:U23" si="4">T14+N14</f>
        <v>26899.439999999999</v>
      </c>
      <c r="V14" s="84">
        <f t="shared" ref="V14:V20" si="5">N14*10%</f>
        <v>2689.944</v>
      </c>
      <c r="W14" s="84">
        <f t="shared" si="3"/>
        <v>29589.383999999998</v>
      </c>
      <c r="X14" s="26"/>
      <c r="Y14" s="26"/>
    </row>
    <row r="15" spans="1:27" s="9" customFormat="1" ht="80.25" customHeight="1" x14ac:dyDescent="0.25">
      <c r="A15" s="82">
        <v>24</v>
      </c>
      <c r="B15" s="78" t="s">
        <v>10</v>
      </c>
      <c r="C15" s="78" t="s">
        <v>110</v>
      </c>
      <c r="D15" s="80" t="s">
        <v>33</v>
      </c>
      <c r="E15" s="81" t="s">
        <v>144</v>
      </c>
      <c r="F15" s="91" t="s">
        <v>74</v>
      </c>
      <c r="G15" s="82">
        <v>4</v>
      </c>
      <c r="H15" s="82" t="s">
        <v>72</v>
      </c>
      <c r="I15" s="82"/>
      <c r="J15" s="83">
        <v>1.74</v>
      </c>
      <c r="K15" s="82">
        <v>1</v>
      </c>
      <c r="L15" s="82">
        <v>17697</v>
      </c>
      <c r="M15" s="84">
        <f t="shared" si="0"/>
        <v>30792.78</v>
      </c>
      <c r="N15" s="84">
        <f t="shared" si="1"/>
        <v>30792.78</v>
      </c>
      <c r="O15" s="82"/>
      <c r="P15" s="82"/>
      <c r="Q15" s="82"/>
      <c r="R15" s="82"/>
      <c r="S15" s="82"/>
      <c r="T15" s="84">
        <f t="shared" si="2"/>
        <v>0</v>
      </c>
      <c r="U15" s="84">
        <f t="shared" si="4"/>
        <v>30792.78</v>
      </c>
      <c r="V15" s="84">
        <f t="shared" si="5"/>
        <v>3079.2780000000002</v>
      </c>
      <c r="W15" s="84">
        <f t="shared" si="3"/>
        <v>33872.057999999997</v>
      </c>
      <c r="X15" s="26"/>
      <c r="Y15" s="26"/>
    </row>
    <row r="16" spans="1:27" s="9" customFormat="1" ht="78.75" customHeight="1" x14ac:dyDescent="0.25">
      <c r="A16" s="77">
        <v>29</v>
      </c>
      <c r="B16" s="78" t="s">
        <v>25</v>
      </c>
      <c r="C16" s="78" t="s">
        <v>105</v>
      </c>
      <c r="D16" s="80" t="s">
        <v>33</v>
      </c>
      <c r="E16" s="81" t="s">
        <v>148</v>
      </c>
      <c r="F16" s="82"/>
      <c r="G16" s="82">
        <v>10</v>
      </c>
      <c r="H16" s="82" t="s">
        <v>67</v>
      </c>
      <c r="I16" s="82"/>
      <c r="J16" s="83">
        <v>0.95</v>
      </c>
      <c r="K16" s="82">
        <v>0.5</v>
      </c>
      <c r="L16" s="82">
        <v>17697</v>
      </c>
      <c r="M16" s="84">
        <f t="shared" si="0"/>
        <v>16812.149999999998</v>
      </c>
      <c r="N16" s="84">
        <f t="shared" si="1"/>
        <v>8406.0749999999989</v>
      </c>
      <c r="O16" s="82"/>
      <c r="P16" s="82"/>
      <c r="Q16" s="82"/>
      <c r="R16" s="82"/>
      <c r="S16" s="82"/>
      <c r="T16" s="84">
        <f t="shared" si="2"/>
        <v>0</v>
      </c>
      <c r="U16" s="84">
        <f t="shared" si="4"/>
        <v>8406.0749999999989</v>
      </c>
      <c r="V16" s="84">
        <f t="shared" si="5"/>
        <v>840.60749999999996</v>
      </c>
      <c r="W16" s="84">
        <f t="shared" si="3"/>
        <v>9246.682499999999</v>
      </c>
      <c r="X16" s="26"/>
      <c r="Y16" s="26"/>
    </row>
    <row r="17" spans="1:28" s="9" customFormat="1" ht="48" customHeight="1" x14ac:dyDescent="0.25">
      <c r="A17" s="82">
        <v>30</v>
      </c>
      <c r="B17" s="78" t="s">
        <v>46</v>
      </c>
      <c r="C17" s="88" t="s">
        <v>111</v>
      </c>
      <c r="D17" s="80" t="s">
        <v>33</v>
      </c>
      <c r="E17" s="81" t="s">
        <v>167</v>
      </c>
      <c r="F17" s="82"/>
      <c r="G17" s="82">
        <v>10</v>
      </c>
      <c r="H17" s="82" t="s">
        <v>67</v>
      </c>
      <c r="I17" s="82"/>
      <c r="J17" s="83">
        <v>1</v>
      </c>
      <c r="K17" s="82">
        <v>1</v>
      </c>
      <c r="L17" s="82">
        <v>17697</v>
      </c>
      <c r="M17" s="84">
        <f t="shared" si="0"/>
        <v>17697</v>
      </c>
      <c r="N17" s="84">
        <f t="shared" si="1"/>
        <v>17697</v>
      </c>
      <c r="O17" s="82"/>
      <c r="P17" s="82"/>
      <c r="Q17" s="82"/>
      <c r="R17" s="82"/>
      <c r="S17" s="82"/>
      <c r="T17" s="84">
        <f t="shared" si="2"/>
        <v>0</v>
      </c>
      <c r="U17" s="84">
        <f t="shared" si="4"/>
        <v>17697</v>
      </c>
      <c r="V17" s="84">
        <f t="shared" si="5"/>
        <v>1769.7</v>
      </c>
      <c r="W17" s="84">
        <f>V17+U17</f>
        <v>19466.7</v>
      </c>
      <c r="X17" s="26"/>
      <c r="Y17" s="26"/>
      <c r="Z17" s="26"/>
      <c r="AA17" s="26"/>
      <c r="AB17" s="26"/>
    </row>
    <row r="18" spans="1:28" s="9" customFormat="1" ht="33.75" customHeight="1" x14ac:dyDescent="0.25">
      <c r="A18" s="82">
        <v>42</v>
      </c>
      <c r="B18" s="78" t="s">
        <v>45</v>
      </c>
      <c r="C18" s="78" t="s">
        <v>94</v>
      </c>
      <c r="D18" s="80" t="s">
        <v>33</v>
      </c>
      <c r="E18" s="81" t="s">
        <v>153</v>
      </c>
      <c r="F18" s="82"/>
      <c r="G18" s="82">
        <v>7</v>
      </c>
      <c r="H18" s="83" t="s">
        <v>78</v>
      </c>
      <c r="I18" s="96"/>
      <c r="J18" s="83">
        <v>1.19</v>
      </c>
      <c r="K18" s="82">
        <v>1</v>
      </c>
      <c r="L18" s="82">
        <v>17697</v>
      </c>
      <c r="M18" s="84">
        <f t="shared" si="0"/>
        <v>21059.43</v>
      </c>
      <c r="N18" s="84">
        <f t="shared" si="1"/>
        <v>21059.43</v>
      </c>
      <c r="O18" s="82"/>
      <c r="P18" s="82"/>
      <c r="Q18" s="82"/>
      <c r="R18" s="82"/>
      <c r="S18" s="82"/>
      <c r="T18" s="84">
        <f t="shared" si="2"/>
        <v>0</v>
      </c>
      <c r="U18" s="84">
        <f t="shared" si="4"/>
        <v>21059.43</v>
      </c>
      <c r="V18" s="84">
        <f t="shared" si="5"/>
        <v>2105.9430000000002</v>
      </c>
      <c r="W18" s="84">
        <f t="shared" si="3"/>
        <v>23165.373</v>
      </c>
      <c r="X18" s="26"/>
      <c r="Y18" s="26"/>
    </row>
    <row r="19" spans="1:28" s="9" customFormat="1" ht="30" customHeight="1" x14ac:dyDescent="0.25">
      <c r="A19" s="77">
        <v>43</v>
      </c>
      <c r="B19" s="78" t="s">
        <v>108</v>
      </c>
      <c r="C19" s="88" t="s">
        <v>114</v>
      </c>
      <c r="D19" s="80" t="s">
        <v>33</v>
      </c>
      <c r="E19" s="85" t="s">
        <v>166</v>
      </c>
      <c r="F19" s="82"/>
      <c r="G19" s="82"/>
      <c r="H19" s="82" t="s">
        <v>109</v>
      </c>
      <c r="I19" s="82"/>
      <c r="J19" s="83">
        <v>1.48</v>
      </c>
      <c r="K19" s="82">
        <v>1</v>
      </c>
      <c r="L19" s="82">
        <v>17697</v>
      </c>
      <c r="M19" s="84">
        <f>L19*J19</f>
        <v>26191.56</v>
      </c>
      <c r="N19" s="84">
        <f>K19*M19</f>
        <v>26191.56</v>
      </c>
      <c r="O19" s="82"/>
      <c r="P19" s="82"/>
      <c r="Q19" s="82"/>
      <c r="R19" s="82"/>
      <c r="S19" s="82"/>
      <c r="T19" s="84"/>
      <c r="U19" s="84">
        <f t="shared" si="4"/>
        <v>26191.56</v>
      </c>
      <c r="V19" s="84">
        <f t="shared" si="5"/>
        <v>2619.1560000000004</v>
      </c>
      <c r="W19" s="84">
        <f t="shared" si="3"/>
        <v>28810.716</v>
      </c>
      <c r="X19" s="26"/>
      <c r="Y19" s="26"/>
    </row>
    <row r="20" spans="1:28" s="9" customFormat="1" ht="45.75" customHeight="1" x14ac:dyDescent="0.25">
      <c r="A20" s="82">
        <v>46</v>
      </c>
      <c r="B20" s="78" t="s">
        <v>47</v>
      </c>
      <c r="C20" s="78" t="s">
        <v>93</v>
      </c>
      <c r="D20" s="80" t="s">
        <v>33</v>
      </c>
      <c r="E20" s="81" t="s">
        <v>156</v>
      </c>
      <c r="F20" s="82"/>
      <c r="G20" s="82">
        <v>5</v>
      </c>
      <c r="H20" s="82" t="s">
        <v>70</v>
      </c>
      <c r="I20" s="82"/>
      <c r="J20" s="83">
        <v>1.65</v>
      </c>
      <c r="K20" s="82">
        <v>1</v>
      </c>
      <c r="L20" s="82">
        <v>17697</v>
      </c>
      <c r="M20" s="84">
        <f t="shared" si="0"/>
        <v>29200.05</v>
      </c>
      <c r="N20" s="84">
        <f t="shared" si="1"/>
        <v>29200.05</v>
      </c>
      <c r="O20" s="82"/>
      <c r="P20" s="82"/>
      <c r="Q20" s="82"/>
      <c r="R20" s="82"/>
      <c r="S20" s="82"/>
      <c r="T20" s="84">
        <f t="shared" si="2"/>
        <v>0</v>
      </c>
      <c r="U20" s="84">
        <f t="shared" si="4"/>
        <v>29200.05</v>
      </c>
      <c r="V20" s="84">
        <f t="shared" si="5"/>
        <v>2920.0050000000001</v>
      </c>
      <c r="W20" s="84">
        <f t="shared" si="3"/>
        <v>32120.055</v>
      </c>
      <c r="X20" s="26"/>
      <c r="Y20" s="26"/>
      <c r="Z20" s="20"/>
    </row>
    <row r="21" spans="1:28" s="9" customFormat="1" ht="50.25" customHeight="1" x14ac:dyDescent="0.25">
      <c r="A21" s="82">
        <v>52</v>
      </c>
      <c r="B21" s="78" t="s">
        <v>12</v>
      </c>
      <c r="C21" s="88" t="s">
        <v>116</v>
      </c>
      <c r="D21" s="80" t="s">
        <v>33</v>
      </c>
      <c r="E21" s="81" t="s">
        <v>128</v>
      </c>
      <c r="F21" s="82"/>
      <c r="G21" s="82">
        <v>10</v>
      </c>
      <c r="H21" s="82" t="s">
        <v>79</v>
      </c>
      <c r="I21" s="82"/>
      <c r="J21" s="83">
        <v>1.22</v>
      </c>
      <c r="K21" s="82">
        <v>0.5</v>
      </c>
      <c r="L21" s="82">
        <v>17697</v>
      </c>
      <c r="M21" s="84">
        <f t="shared" si="0"/>
        <v>21590.34</v>
      </c>
      <c r="N21" s="84">
        <f t="shared" si="1"/>
        <v>10795.17</v>
      </c>
      <c r="O21" s="82"/>
      <c r="P21" s="82"/>
      <c r="Q21" s="82"/>
      <c r="R21" s="82"/>
      <c r="S21" s="82"/>
      <c r="T21" s="84">
        <f t="shared" si="2"/>
        <v>0</v>
      </c>
      <c r="U21" s="84">
        <f t="shared" si="4"/>
        <v>10795.17</v>
      </c>
      <c r="V21" s="84"/>
      <c r="W21" s="84">
        <f t="shared" si="3"/>
        <v>10795.17</v>
      </c>
      <c r="X21" s="26"/>
      <c r="Y21" s="26"/>
    </row>
    <row r="22" spans="1:28" s="9" customFormat="1" ht="48" customHeight="1" x14ac:dyDescent="0.25">
      <c r="A22" s="77">
        <v>53</v>
      </c>
      <c r="B22" s="78" t="s">
        <v>12</v>
      </c>
      <c r="C22" s="88" t="s">
        <v>122</v>
      </c>
      <c r="D22" s="80" t="s">
        <v>33</v>
      </c>
      <c r="E22" s="81" t="s">
        <v>160</v>
      </c>
      <c r="F22" s="82"/>
      <c r="G22" s="82">
        <v>10</v>
      </c>
      <c r="H22" s="82" t="s">
        <v>79</v>
      </c>
      <c r="I22" s="82"/>
      <c r="J22" s="83">
        <v>1.29</v>
      </c>
      <c r="K22" s="82">
        <v>0.5</v>
      </c>
      <c r="L22" s="82">
        <v>17697</v>
      </c>
      <c r="M22" s="84">
        <f t="shared" si="0"/>
        <v>22829.13</v>
      </c>
      <c r="N22" s="84">
        <f t="shared" si="1"/>
        <v>11414.565000000001</v>
      </c>
      <c r="O22" s="82"/>
      <c r="P22" s="82"/>
      <c r="Q22" s="82"/>
      <c r="R22" s="82"/>
      <c r="S22" s="82"/>
      <c r="T22" s="84">
        <f t="shared" si="2"/>
        <v>0</v>
      </c>
      <c r="U22" s="84">
        <f t="shared" si="4"/>
        <v>11414.565000000001</v>
      </c>
      <c r="V22" s="84"/>
      <c r="W22" s="84">
        <f t="shared" si="3"/>
        <v>11414.565000000001</v>
      </c>
      <c r="X22" s="26"/>
      <c r="Y22" s="26"/>
    </row>
    <row r="23" spans="1:28" s="9" customFormat="1" ht="19.5" customHeight="1" x14ac:dyDescent="0.25">
      <c r="A23" s="82">
        <v>54</v>
      </c>
      <c r="B23" s="78" t="s">
        <v>17</v>
      </c>
      <c r="C23" s="78" t="s">
        <v>92</v>
      </c>
      <c r="D23" s="80" t="s">
        <v>33</v>
      </c>
      <c r="E23" s="81" t="s">
        <v>161</v>
      </c>
      <c r="F23" s="82" t="s">
        <v>120</v>
      </c>
      <c r="G23" s="82">
        <v>10</v>
      </c>
      <c r="H23" s="82" t="s">
        <v>81</v>
      </c>
      <c r="I23" s="82"/>
      <c r="J23" s="83">
        <v>1.07</v>
      </c>
      <c r="K23" s="82">
        <v>1</v>
      </c>
      <c r="L23" s="82">
        <v>17697</v>
      </c>
      <c r="M23" s="84">
        <f t="shared" si="0"/>
        <v>18935.79</v>
      </c>
      <c r="N23" s="84">
        <f t="shared" si="1"/>
        <v>18935.79</v>
      </c>
      <c r="O23" s="82"/>
      <c r="P23" s="82"/>
      <c r="Q23" s="82"/>
      <c r="R23" s="82"/>
      <c r="S23" s="82"/>
      <c r="T23" s="84">
        <f t="shared" si="2"/>
        <v>0</v>
      </c>
      <c r="U23" s="84">
        <f t="shared" si="4"/>
        <v>18935.79</v>
      </c>
      <c r="V23" s="84">
        <f>N23*10%</f>
        <v>1893.5790000000002</v>
      </c>
      <c r="W23" s="84">
        <f t="shared" si="3"/>
        <v>20829.369000000002</v>
      </c>
      <c r="X23" s="28"/>
      <c r="Y23" s="28"/>
      <c r="Z23" s="20"/>
      <c r="AA23" s="20"/>
    </row>
    <row r="24" spans="1:28" s="9" customFormat="1" ht="22.15" customHeight="1" x14ac:dyDescent="0.25">
      <c r="A24" s="82"/>
      <c r="B24" s="98"/>
      <c r="C24" s="98"/>
      <c r="D24" s="99"/>
      <c r="E24" s="81"/>
      <c r="F24" s="82"/>
      <c r="G24" s="99"/>
      <c r="H24" s="99"/>
      <c r="I24" s="100"/>
      <c r="J24" s="100"/>
      <c r="K24" s="101">
        <f>SUM(K13:K23)</f>
        <v>9.5</v>
      </c>
      <c r="L24" s="101"/>
      <c r="M24" s="101"/>
      <c r="N24" s="102">
        <f>SUM(N13:N23)</f>
        <v>220327.65</v>
      </c>
      <c r="O24" s="102"/>
      <c r="P24" s="102">
        <f>SUM(P13:P23)</f>
        <v>0</v>
      </c>
      <c r="Q24" s="102"/>
      <c r="R24" s="102">
        <f t="shared" ref="R24:U24" si="6">SUM(R13:R23)</f>
        <v>0</v>
      </c>
      <c r="S24" s="102">
        <f t="shared" si="6"/>
        <v>0</v>
      </c>
      <c r="T24" s="102">
        <f t="shared" si="6"/>
        <v>0</v>
      </c>
      <c r="U24" s="102">
        <f t="shared" si="6"/>
        <v>220327.65</v>
      </c>
      <c r="V24" s="102">
        <f>SUM(V13:V23)</f>
        <v>19811.791500000003</v>
      </c>
      <c r="W24" s="102">
        <f>SUM(W13:W23)</f>
        <v>240139.44149999999</v>
      </c>
      <c r="X24" s="27"/>
      <c r="Y24" s="27"/>
      <c r="Z24" s="20"/>
      <c r="AA24" s="20"/>
    </row>
    <row r="25" spans="1:28" ht="22.15" customHeight="1" x14ac:dyDescent="0.25">
      <c r="A25" s="69"/>
      <c r="B25" s="70"/>
      <c r="C25" s="70"/>
      <c r="D25" s="69"/>
      <c r="E25" s="103" t="s">
        <v>91</v>
      </c>
      <c r="F25" s="76"/>
      <c r="G25" s="76"/>
      <c r="H25" s="76"/>
      <c r="I25" s="74"/>
      <c r="J25" s="74"/>
      <c r="K25" s="76"/>
      <c r="L25" s="74"/>
      <c r="M25" s="74"/>
      <c r="N25" s="74"/>
      <c r="O25" s="74"/>
      <c r="P25" s="74"/>
      <c r="Q25" s="74"/>
      <c r="R25" s="69"/>
      <c r="S25" s="69"/>
      <c r="T25" s="69"/>
      <c r="U25" s="69"/>
      <c r="V25" s="69"/>
      <c r="W25" s="69"/>
      <c r="X25" s="3"/>
      <c r="Y25" s="3"/>
    </row>
    <row r="26" spans="1:28" ht="22.15" customHeight="1" x14ac:dyDescent="0.25">
      <c r="A26" s="69"/>
      <c r="B26" s="70"/>
      <c r="C26" s="70"/>
      <c r="D26" s="69"/>
      <c r="E26" s="104" t="s">
        <v>126</v>
      </c>
      <c r="F26" s="76"/>
      <c r="G26" s="76"/>
      <c r="H26" s="76"/>
      <c r="I26" s="74"/>
      <c r="J26" s="74"/>
      <c r="K26" s="76"/>
      <c r="L26" s="74"/>
      <c r="M26" s="74"/>
      <c r="N26" s="74"/>
      <c r="O26" s="74"/>
      <c r="P26" s="74"/>
      <c r="Q26" s="74"/>
      <c r="R26" s="69"/>
      <c r="S26" s="69"/>
      <c r="T26" s="69"/>
      <c r="U26" s="69"/>
      <c r="V26" s="69"/>
      <c r="W26" s="69"/>
    </row>
    <row r="27" spans="1:28" ht="22.15" customHeight="1" x14ac:dyDescent="0.25">
      <c r="A27" s="69"/>
      <c r="B27" s="105"/>
      <c r="C27" s="105"/>
      <c r="D27" s="106"/>
      <c r="E27" s="104" t="s">
        <v>61</v>
      </c>
      <c r="F27" s="76"/>
      <c r="G27" s="76"/>
      <c r="H27" s="76"/>
      <c r="I27" s="74"/>
      <c r="J27" s="74"/>
      <c r="K27" s="76"/>
      <c r="L27" s="74"/>
      <c r="M27" s="74"/>
      <c r="N27" s="74"/>
      <c r="O27" s="74"/>
      <c r="P27" s="74"/>
      <c r="Q27" s="74"/>
      <c r="R27" s="69"/>
      <c r="S27" s="69"/>
      <c r="T27" s="69"/>
      <c r="U27" s="69"/>
      <c r="V27" s="69"/>
      <c r="W27" s="69"/>
    </row>
    <row r="28" spans="1:28" ht="22.15" customHeight="1" x14ac:dyDescent="0.25">
      <c r="A28" s="69"/>
      <c r="B28" s="70"/>
      <c r="C28" s="70"/>
      <c r="D28" s="69"/>
      <c r="E28" s="107"/>
      <c r="F28" s="72"/>
      <c r="G28" s="76"/>
      <c r="H28" s="76"/>
      <c r="I28" s="74"/>
      <c r="J28" s="74"/>
      <c r="K28" s="76"/>
      <c r="L28" s="74"/>
      <c r="M28" s="74"/>
      <c r="N28" s="74"/>
      <c r="O28" s="74"/>
      <c r="P28" s="74"/>
      <c r="Q28" s="74"/>
      <c r="R28" s="69"/>
      <c r="S28" s="69"/>
      <c r="T28" s="69"/>
      <c r="U28" s="69"/>
      <c r="V28" s="69"/>
      <c r="W28" s="69"/>
    </row>
    <row r="29" spans="1:28" ht="22.15" customHeight="1" x14ac:dyDescent="0.25">
      <c r="A29" s="108"/>
      <c r="B29" s="109"/>
      <c r="C29" s="109"/>
      <c r="D29" s="108"/>
      <c r="E29" s="110"/>
      <c r="F29" s="110"/>
      <c r="G29" s="110"/>
      <c r="H29" s="110"/>
      <c r="I29" s="111"/>
      <c r="J29" s="111"/>
      <c r="K29" s="110"/>
      <c r="L29" s="111"/>
      <c r="M29" s="111"/>
      <c r="N29" s="111"/>
      <c r="O29" s="111"/>
      <c r="P29" s="111"/>
      <c r="Q29" s="111"/>
      <c r="R29" s="108"/>
      <c r="S29" s="108"/>
      <c r="T29" s="108"/>
      <c r="U29" s="108"/>
      <c r="V29" s="108"/>
      <c r="W29" s="108"/>
    </row>
    <row r="30" spans="1:28" ht="22.15" customHeight="1" x14ac:dyDescent="0.25">
      <c r="A30" s="108"/>
      <c r="B30" s="109"/>
      <c r="C30" s="109"/>
      <c r="D30" s="108"/>
      <c r="E30" s="110"/>
      <c r="F30" s="110"/>
      <c r="G30" s="110"/>
      <c r="H30" s="110"/>
      <c r="I30" s="111"/>
      <c r="J30" s="111"/>
      <c r="K30" s="110"/>
      <c r="L30" s="111"/>
      <c r="M30" s="111"/>
      <c r="N30" s="111"/>
      <c r="O30" s="111"/>
      <c r="P30" s="111"/>
      <c r="Q30" s="111"/>
      <c r="R30" s="108"/>
      <c r="S30" s="108"/>
      <c r="T30" s="108"/>
      <c r="U30" s="108"/>
      <c r="V30" s="108"/>
      <c r="W30" s="108"/>
    </row>
    <row r="31" spans="1:28" ht="22.15" customHeight="1" x14ac:dyDescent="0.25">
      <c r="A31" s="108"/>
      <c r="B31" s="109"/>
      <c r="C31" s="109"/>
      <c r="D31" s="108"/>
      <c r="E31" s="110"/>
      <c r="F31" s="110"/>
      <c r="G31" s="110"/>
      <c r="H31" s="110"/>
      <c r="I31" s="111"/>
      <c r="J31" s="111"/>
      <c r="K31" s="110"/>
      <c r="L31" s="111"/>
      <c r="M31" s="111"/>
      <c r="N31" s="111"/>
      <c r="O31" s="111"/>
      <c r="P31" s="111"/>
      <c r="Q31" s="111"/>
      <c r="R31" s="108"/>
      <c r="S31" s="108"/>
      <c r="T31" s="108"/>
      <c r="U31" s="108"/>
      <c r="V31" s="108"/>
      <c r="W31" s="108"/>
    </row>
    <row r="32" spans="1:28" ht="22.15" customHeight="1" x14ac:dyDescent="0.2">
      <c r="I32" s="7"/>
      <c r="J32" s="7"/>
    </row>
    <row r="33" spans="1:25" ht="22.15" customHeight="1" x14ac:dyDescent="0.2">
      <c r="I33" s="7"/>
      <c r="J33" s="7"/>
    </row>
    <row r="34" spans="1:25" ht="22.15" customHeight="1" x14ac:dyDescent="0.2">
      <c r="I34" s="7"/>
      <c r="J34" s="7"/>
    </row>
    <row r="35" spans="1:25" ht="22.15" customHeight="1" x14ac:dyDescent="0.2">
      <c r="I35" s="7"/>
      <c r="J35" s="7"/>
    </row>
    <row r="36" spans="1:25" ht="22.15" customHeight="1" x14ac:dyDescent="0.2">
      <c r="I36" s="7"/>
      <c r="J36" s="7"/>
    </row>
    <row r="37" spans="1:25" ht="22.15" customHeight="1" x14ac:dyDescent="0.2">
      <c r="I37" s="7"/>
      <c r="J37" s="7"/>
    </row>
    <row r="38" spans="1:25" ht="22.15" customHeight="1" x14ac:dyDescent="0.2">
      <c r="A38" s="1"/>
      <c r="B38" s="1"/>
      <c r="C38" s="1"/>
      <c r="D38" s="1"/>
      <c r="E38" s="1"/>
      <c r="F38" s="1"/>
      <c r="G38" s="1"/>
      <c r="H38" s="1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2.15" customHeight="1" x14ac:dyDescent="0.2">
      <c r="A39" s="1"/>
      <c r="B39" s="1"/>
      <c r="C39" s="1"/>
      <c r="D39" s="1"/>
      <c r="E39" s="1"/>
      <c r="F39" s="1"/>
      <c r="G39" s="1"/>
      <c r="H39" s="1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2.15" customHeight="1" x14ac:dyDescent="0.2">
      <c r="A40" s="1"/>
      <c r="B40" s="1"/>
      <c r="C40" s="1"/>
      <c r="D40" s="1"/>
      <c r="E40" s="1"/>
      <c r="F40" s="1"/>
      <c r="G40" s="1"/>
      <c r="H40" s="1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2.15" customHeight="1" x14ac:dyDescent="0.2">
      <c r="A41" s="1"/>
      <c r="B41" s="1"/>
      <c r="C41" s="1"/>
      <c r="D41" s="1"/>
      <c r="E41" s="1"/>
      <c r="F41" s="1"/>
      <c r="G41" s="1"/>
      <c r="H41" s="1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2.15" customHeight="1" x14ac:dyDescent="0.2">
      <c r="A42" s="1"/>
      <c r="B42" s="1"/>
      <c r="C42" s="1"/>
      <c r="D42" s="1"/>
      <c r="E42" s="1"/>
      <c r="F42" s="1"/>
      <c r="G42" s="1"/>
      <c r="H42" s="1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2.15" customHeight="1" x14ac:dyDescent="0.2">
      <c r="A43" s="1"/>
      <c r="B43" s="1"/>
      <c r="C43" s="1"/>
      <c r="D43" s="1"/>
      <c r="E43" s="1"/>
      <c r="F43" s="1"/>
      <c r="G43" s="1"/>
      <c r="H43" s="1"/>
      <c r="I43" s="7"/>
      <c r="J43" s="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2.15" customHeight="1" x14ac:dyDescent="0.2">
      <c r="A44" s="1"/>
      <c r="B44" s="1"/>
      <c r="C44" s="1"/>
      <c r="D44" s="1"/>
      <c r="E44" s="1"/>
      <c r="F44" s="1"/>
      <c r="G44" s="1"/>
      <c r="H44" s="1"/>
      <c r="I44" s="7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2.15" customHeight="1" x14ac:dyDescent="0.2">
      <c r="A45" s="1"/>
      <c r="B45" s="1"/>
      <c r="C45" s="1"/>
      <c r="D45" s="1"/>
      <c r="E45" s="1"/>
      <c r="F45" s="1"/>
      <c r="G45" s="1"/>
      <c r="H45" s="1"/>
      <c r="I45" s="7"/>
      <c r="J45" s="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2.15" customHeight="1" x14ac:dyDescent="0.2">
      <c r="A46" s="1"/>
      <c r="B46" s="1"/>
      <c r="C46" s="1"/>
      <c r="D46" s="1"/>
      <c r="E46" s="1"/>
      <c r="F46" s="1"/>
      <c r="G46" s="1"/>
      <c r="H46" s="1"/>
      <c r="I46" s="7"/>
      <c r="J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2.15" customHeight="1" x14ac:dyDescent="0.2">
      <c r="A47" s="1"/>
      <c r="B47" s="1"/>
      <c r="C47" s="1"/>
      <c r="D47" s="1"/>
      <c r="E47" s="1"/>
      <c r="F47" s="1"/>
      <c r="G47" s="1"/>
      <c r="H47" s="1"/>
      <c r="I47" s="7"/>
      <c r="J47" s="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2.15" customHeight="1" x14ac:dyDescent="0.2">
      <c r="A48" s="1"/>
      <c r="B48" s="1"/>
      <c r="C48" s="1"/>
      <c r="D48" s="1"/>
      <c r="E48" s="1"/>
      <c r="F48" s="1"/>
      <c r="G48" s="1"/>
      <c r="H48" s="1"/>
      <c r="I48" s="7"/>
      <c r="J48" s="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mergeCells count="30">
    <mergeCell ref="A5:W5"/>
    <mergeCell ref="A1:W1"/>
    <mergeCell ref="D2:W2"/>
    <mergeCell ref="F3:J3"/>
    <mergeCell ref="A4:W4"/>
    <mergeCell ref="N10:N12"/>
    <mergeCell ref="B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O10:S10"/>
    <mergeCell ref="T10:T12"/>
    <mergeCell ref="U10:U12"/>
    <mergeCell ref="V10:V12"/>
    <mergeCell ref="W10:W12"/>
    <mergeCell ref="O11:O12"/>
    <mergeCell ref="P11:P12"/>
    <mergeCell ref="Q11:Q12"/>
    <mergeCell ref="R11:R12"/>
    <mergeCell ref="S11:S12"/>
  </mergeCell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91"/>
  <sheetViews>
    <sheetView topLeftCell="A28" zoomScale="80" zoomScaleNormal="80" workbookViewId="0">
      <selection activeCell="B28" sqref="B1:B1048576"/>
    </sheetView>
  </sheetViews>
  <sheetFormatPr defaultColWidth="9.140625" defaultRowHeight="22.15" customHeight="1" x14ac:dyDescent="0.2"/>
  <cols>
    <col min="1" max="1" width="3.7109375" style="2" customWidth="1"/>
    <col min="2" max="2" width="28" style="6" customWidth="1"/>
    <col min="3" max="3" width="58.140625" style="6" customWidth="1"/>
    <col min="4" max="4" width="10.85546875" style="2" customWidth="1"/>
    <col min="5" max="5" width="11.28515625" style="19" customWidth="1"/>
    <col min="6" max="6" width="7.42578125" style="19" customWidth="1"/>
    <col min="7" max="7" width="7.28515625" style="19" customWidth="1"/>
    <col min="8" max="8" width="6.28515625" style="19" customWidth="1"/>
    <col min="9" max="9" width="8.85546875" style="29" customWidth="1"/>
    <col min="10" max="10" width="15" style="30" customWidth="1"/>
    <col min="11" max="11" width="7.85546875" style="19" customWidth="1"/>
    <col min="12" max="13" width="9.140625" style="7" customWidth="1"/>
    <col min="14" max="14" width="11.42578125" style="7" customWidth="1"/>
    <col min="15" max="15" width="9.7109375" style="7" customWidth="1"/>
    <col min="16" max="16" width="13.140625" style="7" customWidth="1"/>
    <col min="17" max="17" width="10.28515625" style="7" customWidth="1"/>
    <col min="18" max="18" width="9.85546875" style="2" customWidth="1"/>
    <col min="19" max="19" width="12.7109375" style="2" customWidth="1"/>
    <col min="20" max="20" width="9.28515625" style="2" customWidth="1"/>
    <col min="21" max="21" width="12.5703125" style="2" customWidth="1"/>
    <col min="22" max="22" width="13.140625" style="2" customWidth="1"/>
    <col min="23" max="23" width="12.5703125" style="2" customWidth="1"/>
    <col min="24" max="25" width="11.5703125" style="2" customWidth="1"/>
    <col min="26" max="27" width="9.140625" style="1"/>
    <col min="28" max="28" width="9.140625" style="1" customWidth="1"/>
    <col min="29" max="16384" width="9.140625" style="1"/>
  </cols>
  <sheetData>
    <row r="1" spans="1:30" s="4" customFormat="1" ht="22.1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63"/>
      <c r="Y1" s="63"/>
    </row>
    <row r="2" spans="1:30" s="4" customFormat="1" ht="22.15" customHeight="1" x14ac:dyDescent="0.25">
      <c r="A2" s="69"/>
      <c r="B2" s="70"/>
      <c r="C2" s="70"/>
      <c r="D2" s="130" t="s">
        <v>90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64"/>
      <c r="Y2" s="64"/>
    </row>
    <row r="3" spans="1:30" s="4" customFormat="1" ht="22.15" customHeight="1" x14ac:dyDescent="0.25">
      <c r="A3" s="112" t="s">
        <v>29</v>
      </c>
      <c r="B3" s="70"/>
      <c r="C3" s="70"/>
      <c r="D3" s="71"/>
      <c r="E3" s="72"/>
      <c r="F3" s="130" t="s">
        <v>28</v>
      </c>
      <c r="G3" s="130"/>
      <c r="H3" s="130"/>
      <c r="I3" s="130"/>
      <c r="J3" s="130"/>
      <c r="K3" s="72"/>
      <c r="L3" s="73"/>
      <c r="M3" s="73"/>
      <c r="N3" s="74"/>
      <c r="O3" s="74"/>
      <c r="P3" s="74"/>
      <c r="Q3" s="74"/>
      <c r="R3" s="71"/>
      <c r="S3" s="71"/>
      <c r="T3" s="71"/>
      <c r="U3" s="71"/>
      <c r="V3" s="71"/>
      <c r="W3" s="71"/>
      <c r="X3" s="64"/>
      <c r="Y3" s="64"/>
      <c r="AA3" s="31"/>
    </row>
    <row r="4" spans="1:30" s="4" customFormat="1" ht="22.15" customHeight="1" x14ac:dyDescent="0.25">
      <c r="A4" s="129" t="s">
        <v>57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63"/>
      <c r="Y4" s="63"/>
      <c r="AA4" s="31"/>
    </row>
    <row r="5" spans="1:30" s="4" customFormat="1" ht="22.15" customHeight="1" x14ac:dyDescent="0.25">
      <c r="A5" s="129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63"/>
      <c r="Y5" s="63"/>
      <c r="AA5" s="31"/>
    </row>
    <row r="6" spans="1:30" s="4" customFormat="1" ht="22.15" customHeight="1" x14ac:dyDescent="0.25">
      <c r="A6" s="71"/>
      <c r="B6" s="75"/>
      <c r="C6" s="75"/>
      <c r="D6" s="71"/>
      <c r="E6" s="72"/>
      <c r="F6" s="72"/>
      <c r="G6" s="72"/>
      <c r="H6" s="72"/>
      <c r="I6" s="73"/>
      <c r="J6" s="73"/>
      <c r="K6" s="72"/>
      <c r="L6" s="73"/>
      <c r="M6" s="73"/>
      <c r="N6" s="73"/>
      <c r="O6" s="73"/>
      <c r="P6" s="73"/>
      <c r="Q6" s="73"/>
      <c r="R6" s="71"/>
      <c r="S6" s="71"/>
      <c r="T6" s="71"/>
      <c r="U6" s="71"/>
      <c r="V6" s="71"/>
      <c r="W6" s="71"/>
      <c r="X6" s="64"/>
      <c r="Y6" s="64"/>
    </row>
    <row r="7" spans="1:30" s="4" customFormat="1" ht="22.15" customHeight="1" x14ac:dyDescent="0.25">
      <c r="A7" s="69"/>
      <c r="B7" s="70"/>
      <c r="C7" s="70"/>
      <c r="D7" s="69"/>
      <c r="E7" s="76"/>
      <c r="F7" s="76"/>
      <c r="G7" s="76"/>
      <c r="H7" s="76"/>
      <c r="I7" s="74"/>
      <c r="J7" s="74"/>
      <c r="K7" s="76"/>
      <c r="L7" s="74"/>
      <c r="M7" s="74"/>
      <c r="N7" s="74"/>
      <c r="O7" s="74"/>
      <c r="P7" s="74"/>
      <c r="Q7" s="74"/>
      <c r="R7" s="69"/>
      <c r="S7" s="69"/>
      <c r="T7" s="69"/>
      <c r="U7" s="69"/>
      <c r="V7" s="69"/>
      <c r="W7" s="69"/>
      <c r="X7" s="5"/>
      <c r="Y7" s="5"/>
    </row>
    <row r="8" spans="1:30" s="4" customFormat="1" ht="22.15" customHeight="1" x14ac:dyDescent="0.25">
      <c r="A8" s="6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3"/>
      <c r="R8" s="71"/>
      <c r="S8" s="71"/>
      <c r="T8" s="71"/>
      <c r="U8" s="71"/>
      <c r="V8" s="71"/>
      <c r="W8" s="69"/>
      <c r="X8" s="5"/>
      <c r="Y8" s="5"/>
    </row>
    <row r="9" spans="1:30" s="4" customFormat="1" ht="22.15" customHeight="1" x14ac:dyDescent="0.25">
      <c r="A9" s="69"/>
      <c r="B9" s="70"/>
      <c r="C9" s="70"/>
      <c r="D9" s="69"/>
      <c r="E9" s="76"/>
      <c r="F9" s="76"/>
      <c r="G9" s="76"/>
      <c r="H9" s="76"/>
      <c r="I9" s="76"/>
      <c r="J9" s="76"/>
      <c r="K9" s="76"/>
      <c r="L9" s="74"/>
      <c r="M9" s="74"/>
      <c r="N9" s="74"/>
      <c r="O9" s="74"/>
      <c r="P9" s="74"/>
      <c r="Q9" s="74"/>
      <c r="R9" s="69"/>
      <c r="S9" s="69"/>
      <c r="T9" s="69"/>
      <c r="U9" s="69"/>
      <c r="V9" s="69"/>
      <c r="W9" s="69"/>
      <c r="X9" s="5"/>
      <c r="Y9" s="5"/>
    </row>
    <row r="10" spans="1:30" s="4" customFormat="1" ht="16.899999999999999" customHeight="1" x14ac:dyDescent="0.2">
      <c r="A10" s="113" t="s">
        <v>39</v>
      </c>
      <c r="B10" s="117" t="s">
        <v>125</v>
      </c>
      <c r="C10" s="118" t="s">
        <v>121</v>
      </c>
      <c r="D10" s="113" t="s">
        <v>22</v>
      </c>
      <c r="E10" s="122" t="s">
        <v>1</v>
      </c>
      <c r="F10" s="123" t="s">
        <v>53</v>
      </c>
      <c r="G10" s="122" t="s">
        <v>40</v>
      </c>
      <c r="H10" s="126" t="s">
        <v>64</v>
      </c>
      <c r="I10" s="117" t="s">
        <v>41</v>
      </c>
      <c r="J10" s="117" t="s">
        <v>127</v>
      </c>
      <c r="K10" s="122" t="s">
        <v>42</v>
      </c>
      <c r="L10" s="118"/>
      <c r="M10" s="117" t="s">
        <v>43</v>
      </c>
      <c r="N10" s="117" t="s">
        <v>44</v>
      </c>
      <c r="O10" s="113" t="s">
        <v>2</v>
      </c>
      <c r="P10" s="113"/>
      <c r="Q10" s="113"/>
      <c r="R10" s="113"/>
      <c r="S10" s="113"/>
      <c r="T10" s="114" t="s">
        <v>51</v>
      </c>
      <c r="U10" s="114" t="s">
        <v>9</v>
      </c>
      <c r="V10" s="114" t="s">
        <v>54</v>
      </c>
      <c r="W10" s="114" t="s">
        <v>52</v>
      </c>
      <c r="X10" s="25"/>
      <c r="Y10" s="25"/>
    </row>
    <row r="11" spans="1:30" s="4" customFormat="1" ht="42" customHeight="1" x14ac:dyDescent="0.2">
      <c r="A11" s="113"/>
      <c r="B11" s="117"/>
      <c r="C11" s="121"/>
      <c r="D11" s="113"/>
      <c r="E11" s="122"/>
      <c r="F11" s="124"/>
      <c r="G11" s="122"/>
      <c r="H11" s="124"/>
      <c r="I11" s="117"/>
      <c r="J11" s="117"/>
      <c r="K11" s="122"/>
      <c r="L11" s="127"/>
      <c r="M11" s="117"/>
      <c r="N11" s="117"/>
      <c r="O11" s="117" t="s">
        <v>24</v>
      </c>
      <c r="P11" s="118" t="s">
        <v>59</v>
      </c>
      <c r="Q11" s="118" t="s">
        <v>31</v>
      </c>
      <c r="R11" s="114" t="s">
        <v>32</v>
      </c>
      <c r="S11" s="113" t="s">
        <v>30</v>
      </c>
      <c r="T11" s="115"/>
      <c r="U11" s="115"/>
      <c r="V11" s="115"/>
      <c r="W11" s="115"/>
      <c r="X11" s="25"/>
      <c r="Y11" s="25"/>
    </row>
    <row r="12" spans="1:30" s="4" customFormat="1" ht="16.5" customHeight="1" x14ac:dyDescent="0.2">
      <c r="A12" s="113"/>
      <c r="B12" s="117"/>
      <c r="C12" s="119"/>
      <c r="D12" s="113"/>
      <c r="E12" s="122"/>
      <c r="F12" s="125"/>
      <c r="G12" s="122"/>
      <c r="H12" s="125"/>
      <c r="I12" s="117"/>
      <c r="J12" s="117"/>
      <c r="K12" s="122"/>
      <c r="L12" s="128"/>
      <c r="M12" s="117"/>
      <c r="N12" s="117"/>
      <c r="O12" s="117"/>
      <c r="P12" s="119"/>
      <c r="Q12" s="119"/>
      <c r="R12" s="116"/>
      <c r="S12" s="113"/>
      <c r="T12" s="116"/>
      <c r="U12" s="116"/>
      <c r="V12" s="116"/>
      <c r="W12" s="116"/>
      <c r="X12" s="25"/>
      <c r="Y12" s="25"/>
    </row>
    <row r="13" spans="1:30" s="4" customFormat="1" ht="38.25" customHeight="1" x14ac:dyDescent="0.25">
      <c r="A13" s="77">
        <v>1</v>
      </c>
      <c r="B13" s="78" t="s">
        <v>26</v>
      </c>
      <c r="C13" s="79" t="s">
        <v>102</v>
      </c>
      <c r="D13" s="80" t="s">
        <v>33</v>
      </c>
      <c r="E13" s="81" t="s">
        <v>139</v>
      </c>
      <c r="F13" s="82"/>
      <c r="G13" s="82">
        <v>14</v>
      </c>
      <c r="H13" s="82" t="s">
        <v>66</v>
      </c>
      <c r="I13" s="82"/>
      <c r="J13" s="83">
        <v>3.12</v>
      </c>
      <c r="K13" s="82">
        <v>1</v>
      </c>
      <c r="L13" s="82">
        <v>17697</v>
      </c>
      <c r="M13" s="84">
        <f>L13*J13</f>
        <v>55214.64</v>
      </c>
      <c r="N13" s="84">
        <f>K13*M13</f>
        <v>55214.64</v>
      </c>
      <c r="O13" s="82"/>
      <c r="P13" s="82"/>
      <c r="Q13" s="82"/>
      <c r="R13" s="82"/>
      <c r="S13" s="82"/>
      <c r="T13" s="84">
        <f>S13+R13+Q13+P13+O13</f>
        <v>0</v>
      </c>
      <c r="U13" s="84">
        <f>T13+N13</f>
        <v>55214.64</v>
      </c>
      <c r="V13" s="84">
        <f>N13*10%</f>
        <v>5521.4639999999999</v>
      </c>
      <c r="W13" s="84">
        <f>V13+U13</f>
        <v>60736.103999999999</v>
      </c>
      <c r="X13" s="25"/>
      <c r="Y13" s="25"/>
    </row>
    <row r="14" spans="1:30" s="9" customFormat="1" ht="62.25" customHeight="1" x14ac:dyDescent="0.25">
      <c r="A14" s="82">
        <v>2</v>
      </c>
      <c r="B14" s="78" t="s">
        <v>13</v>
      </c>
      <c r="C14" s="78" t="s">
        <v>95</v>
      </c>
      <c r="D14" s="80" t="s">
        <v>33</v>
      </c>
      <c r="E14" s="81" t="s">
        <v>128</v>
      </c>
      <c r="F14" s="82"/>
      <c r="G14" s="82">
        <v>10</v>
      </c>
      <c r="H14" s="82" t="s">
        <v>65</v>
      </c>
      <c r="I14" s="82"/>
      <c r="J14" s="83">
        <v>4.51</v>
      </c>
      <c r="K14" s="82">
        <v>0.5</v>
      </c>
      <c r="L14" s="82">
        <v>17697</v>
      </c>
      <c r="M14" s="84">
        <f t="shared" ref="M14:M66" si="0">L14*J14</f>
        <v>79813.47</v>
      </c>
      <c r="N14" s="84">
        <f t="shared" ref="N14:N66" si="1">K14*M14</f>
        <v>39906.735000000001</v>
      </c>
      <c r="O14" s="82"/>
      <c r="P14" s="82"/>
      <c r="Q14" s="82"/>
      <c r="R14" s="82"/>
      <c r="S14" s="82"/>
      <c r="T14" s="84">
        <f t="shared" ref="T14:T66" si="2">S14+R14+Q14+P14+O14</f>
        <v>0</v>
      </c>
      <c r="U14" s="84">
        <f t="shared" ref="U14:U66" si="3">T14+N14</f>
        <v>39906.735000000001</v>
      </c>
      <c r="V14" s="84"/>
      <c r="W14" s="84">
        <f t="shared" ref="W14:W66" si="4">V14+U14</f>
        <v>39906.735000000001</v>
      </c>
      <c r="X14" s="28"/>
      <c r="Y14" s="28"/>
      <c r="Z14" s="23"/>
      <c r="AD14" s="20"/>
    </row>
    <row r="15" spans="1:30" s="9" customFormat="1" ht="18" customHeight="1" x14ac:dyDescent="0.25">
      <c r="A15" s="77">
        <v>3</v>
      </c>
      <c r="B15" s="78" t="s">
        <v>27</v>
      </c>
      <c r="C15" s="78"/>
      <c r="D15" s="80" t="s">
        <v>20</v>
      </c>
      <c r="E15" s="85" t="s">
        <v>174</v>
      </c>
      <c r="F15" s="83"/>
      <c r="G15" s="83"/>
      <c r="H15" s="83"/>
      <c r="I15" s="83">
        <v>2</v>
      </c>
      <c r="J15" s="83">
        <v>2.81</v>
      </c>
      <c r="K15" s="83">
        <v>1</v>
      </c>
      <c r="L15" s="82">
        <v>17697</v>
      </c>
      <c r="M15" s="84">
        <f t="shared" si="0"/>
        <v>49728.57</v>
      </c>
      <c r="N15" s="84">
        <f t="shared" si="1"/>
        <v>49728.57</v>
      </c>
      <c r="O15" s="82"/>
      <c r="P15" s="82">
        <v>5309</v>
      </c>
      <c r="Q15" s="82"/>
      <c r="R15" s="82"/>
      <c r="S15" s="82"/>
      <c r="T15" s="84">
        <f t="shared" si="2"/>
        <v>5309</v>
      </c>
      <c r="U15" s="84">
        <f t="shared" si="3"/>
        <v>55037.57</v>
      </c>
      <c r="V15" s="84">
        <f t="shared" ref="V15:V24" si="5">N15*10%</f>
        <v>4972.857</v>
      </c>
      <c r="W15" s="84">
        <f t="shared" si="4"/>
        <v>60010.426999999996</v>
      </c>
      <c r="X15" s="28"/>
      <c r="Y15" s="28"/>
      <c r="Z15" s="23"/>
      <c r="AD15" s="20"/>
    </row>
    <row r="16" spans="1:30" s="9" customFormat="1" ht="14.25" customHeight="1" x14ac:dyDescent="0.25">
      <c r="A16" s="82">
        <v>4</v>
      </c>
      <c r="B16" s="78" t="s">
        <v>27</v>
      </c>
      <c r="C16" s="78"/>
      <c r="D16" s="80" t="s">
        <v>20</v>
      </c>
      <c r="E16" s="81" t="s">
        <v>131</v>
      </c>
      <c r="F16" s="82"/>
      <c r="G16" s="82"/>
      <c r="H16" s="82"/>
      <c r="I16" s="82">
        <v>2</v>
      </c>
      <c r="J16" s="83">
        <v>2.81</v>
      </c>
      <c r="K16" s="82">
        <v>1</v>
      </c>
      <c r="L16" s="82">
        <v>17697</v>
      </c>
      <c r="M16" s="84">
        <f t="shared" si="0"/>
        <v>49728.57</v>
      </c>
      <c r="N16" s="84">
        <f t="shared" si="1"/>
        <v>49728.57</v>
      </c>
      <c r="O16" s="82"/>
      <c r="P16" s="84">
        <f>17697*30%</f>
        <v>5309.0999999999995</v>
      </c>
      <c r="Q16" s="82"/>
      <c r="R16" s="82"/>
      <c r="S16" s="82"/>
      <c r="T16" s="84">
        <f t="shared" si="2"/>
        <v>5309.0999999999995</v>
      </c>
      <c r="U16" s="84">
        <f t="shared" si="3"/>
        <v>55037.67</v>
      </c>
      <c r="V16" s="84">
        <f t="shared" si="5"/>
        <v>4972.857</v>
      </c>
      <c r="W16" s="84">
        <f t="shared" si="4"/>
        <v>60010.527000000002</v>
      </c>
      <c r="X16" s="28"/>
      <c r="Y16" s="28"/>
      <c r="Z16" s="23"/>
      <c r="AA16" s="24"/>
      <c r="AB16" s="20"/>
      <c r="AC16" s="20"/>
      <c r="AD16" s="20"/>
    </row>
    <row r="17" spans="1:30" s="9" customFormat="1" ht="16.899999999999999" customHeight="1" x14ac:dyDescent="0.25">
      <c r="A17" s="77">
        <v>5</v>
      </c>
      <c r="B17" s="78" t="s">
        <v>27</v>
      </c>
      <c r="C17" s="78"/>
      <c r="D17" s="80" t="s">
        <v>20</v>
      </c>
      <c r="E17" s="81" t="s">
        <v>132</v>
      </c>
      <c r="F17" s="82"/>
      <c r="G17" s="82"/>
      <c r="H17" s="82"/>
      <c r="I17" s="82">
        <v>2</v>
      </c>
      <c r="J17" s="83">
        <v>2.81</v>
      </c>
      <c r="K17" s="82">
        <v>1</v>
      </c>
      <c r="L17" s="82">
        <v>17697</v>
      </c>
      <c r="M17" s="84">
        <f t="shared" si="0"/>
        <v>49728.57</v>
      </c>
      <c r="N17" s="84">
        <f t="shared" si="1"/>
        <v>49728.57</v>
      </c>
      <c r="O17" s="82"/>
      <c r="P17" s="84">
        <f>17697*30%</f>
        <v>5309.0999999999995</v>
      </c>
      <c r="Q17" s="82"/>
      <c r="R17" s="82"/>
      <c r="S17" s="82"/>
      <c r="T17" s="84">
        <f t="shared" si="2"/>
        <v>5309.0999999999995</v>
      </c>
      <c r="U17" s="84">
        <f t="shared" si="3"/>
        <v>55037.67</v>
      </c>
      <c r="V17" s="84">
        <f t="shared" si="5"/>
        <v>4972.857</v>
      </c>
      <c r="W17" s="84">
        <f t="shared" si="4"/>
        <v>60010.527000000002</v>
      </c>
      <c r="X17" s="28"/>
      <c r="Y17" s="28"/>
      <c r="Z17" s="23"/>
      <c r="AA17" s="24"/>
      <c r="AB17" s="20"/>
      <c r="AC17" s="20"/>
      <c r="AD17" s="20"/>
    </row>
    <row r="18" spans="1:30" s="9" customFormat="1" ht="16.899999999999999" customHeight="1" x14ac:dyDescent="0.25">
      <c r="A18" s="82">
        <v>6</v>
      </c>
      <c r="B18" s="78" t="s">
        <v>7</v>
      </c>
      <c r="C18" s="78"/>
      <c r="D18" s="80" t="s">
        <v>20</v>
      </c>
      <c r="E18" s="81" t="s">
        <v>133</v>
      </c>
      <c r="F18" s="82"/>
      <c r="G18" s="82"/>
      <c r="H18" s="82"/>
      <c r="I18" s="82">
        <v>2</v>
      </c>
      <c r="J18" s="83">
        <v>2.81</v>
      </c>
      <c r="K18" s="82">
        <v>1</v>
      </c>
      <c r="L18" s="82">
        <v>17697</v>
      </c>
      <c r="M18" s="84">
        <f t="shared" si="0"/>
        <v>49728.57</v>
      </c>
      <c r="N18" s="84">
        <f t="shared" si="1"/>
        <v>49728.57</v>
      </c>
      <c r="O18" s="82"/>
      <c r="P18" s="82"/>
      <c r="Q18" s="82"/>
      <c r="R18" s="84">
        <v>13261</v>
      </c>
      <c r="S18" s="82"/>
      <c r="T18" s="84">
        <f t="shared" si="2"/>
        <v>13261</v>
      </c>
      <c r="U18" s="84">
        <f t="shared" si="3"/>
        <v>62989.57</v>
      </c>
      <c r="V18" s="84">
        <f t="shared" si="5"/>
        <v>4972.857</v>
      </c>
      <c r="W18" s="84">
        <f t="shared" si="4"/>
        <v>67962.426999999996</v>
      </c>
      <c r="X18" s="26"/>
      <c r="Y18" s="26"/>
      <c r="Z18" s="23"/>
      <c r="AA18" s="24"/>
      <c r="AB18" s="20"/>
      <c r="AC18" s="20"/>
      <c r="AD18" s="20"/>
    </row>
    <row r="19" spans="1:30" s="9" customFormat="1" ht="16.899999999999999" customHeight="1" x14ac:dyDescent="0.25">
      <c r="A19" s="77">
        <v>7</v>
      </c>
      <c r="B19" s="78" t="s">
        <v>3</v>
      </c>
      <c r="C19" s="78"/>
      <c r="D19" s="80" t="s">
        <v>33</v>
      </c>
      <c r="E19" s="86" t="s">
        <v>177</v>
      </c>
      <c r="F19" s="82"/>
      <c r="G19" s="82">
        <v>9</v>
      </c>
      <c r="H19" s="83" t="s">
        <v>67</v>
      </c>
      <c r="I19" s="82"/>
      <c r="J19" s="83">
        <v>3.78</v>
      </c>
      <c r="K19" s="82">
        <v>0.5</v>
      </c>
      <c r="L19" s="82">
        <v>17697</v>
      </c>
      <c r="M19" s="84">
        <f t="shared" si="0"/>
        <v>66894.66</v>
      </c>
      <c r="N19" s="84">
        <f t="shared" si="1"/>
        <v>33447.33</v>
      </c>
      <c r="O19" s="82"/>
      <c r="P19" s="82"/>
      <c r="Q19" s="82"/>
      <c r="R19" s="82"/>
      <c r="S19" s="82"/>
      <c r="T19" s="84">
        <f t="shared" si="2"/>
        <v>0</v>
      </c>
      <c r="U19" s="84">
        <f t="shared" si="3"/>
        <v>33447.33</v>
      </c>
      <c r="V19" s="84">
        <f t="shared" si="5"/>
        <v>3344.7330000000002</v>
      </c>
      <c r="W19" s="84">
        <f t="shared" si="4"/>
        <v>36792.063000000002</v>
      </c>
      <c r="X19" s="26"/>
      <c r="Y19" s="26"/>
      <c r="Z19" s="23"/>
      <c r="AA19" s="24"/>
      <c r="AB19" s="20"/>
      <c r="AC19" s="20"/>
      <c r="AD19" s="20"/>
    </row>
    <row r="20" spans="1:30" s="9" customFormat="1" ht="16.899999999999999" customHeight="1" x14ac:dyDescent="0.25">
      <c r="A20" s="82">
        <v>8</v>
      </c>
      <c r="B20" s="78" t="s">
        <v>15</v>
      </c>
      <c r="C20" s="78"/>
      <c r="D20" s="80" t="s">
        <v>20</v>
      </c>
      <c r="E20" s="81" t="s">
        <v>175</v>
      </c>
      <c r="F20" s="82"/>
      <c r="G20" s="82"/>
      <c r="H20" s="82"/>
      <c r="I20" s="82">
        <v>1</v>
      </c>
      <c r="J20" s="83">
        <v>2.77</v>
      </c>
      <c r="K20" s="82">
        <v>0.5</v>
      </c>
      <c r="L20" s="82">
        <v>17697</v>
      </c>
      <c r="M20" s="84">
        <f t="shared" si="0"/>
        <v>49020.69</v>
      </c>
      <c r="N20" s="84">
        <f t="shared" si="1"/>
        <v>24510.345000000001</v>
      </c>
      <c r="O20" s="82"/>
      <c r="P20" s="82"/>
      <c r="Q20" s="82"/>
      <c r="R20" s="82"/>
      <c r="S20" s="82"/>
      <c r="T20" s="84">
        <f t="shared" si="2"/>
        <v>0</v>
      </c>
      <c r="U20" s="84">
        <f t="shared" si="3"/>
        <v>24510.345000000001</v>
      </c>
      <c r="V20" s="84">
        <f t="shared" si="5"/>
        <v>2451.0345000000002</v>
      </c>
      <c r="W20" s="84">
        <f t="shared" si="4"/>
        <v>26961.379500000003</v>
      </c>
      <c r="X20" s="26"/>
      <c r="Y20" s="26"/>
      <c r="AB20" s="20"/>
    </row>
    <row r="21" spans="1:30" s="9" customFormat="1" ht="16.899999999999999" customHeight="1" x14ac:dyDescent="0.25">
      <c r="A21" s="77">
        <v>9</v>
      </c>
      <c r="B21" s="78" t="s">
        <v>19</v>
      </c>
      <c r="C21" s="78"/>
      <c r="D21" s="80" t="s">
        <v>63</v>
      </c>
      <c r="E21" s="81" t="s">
        <v>177</v>
      </c>
      <c r="F21" s="82"/>
      <c r="G21" s="82">
        <v>10</v>
      </c>
      <c r="H21" s="82" t="s">
        <v>65</v>
      </c>
      <c r="I21" s="82"/>
      <c r="J21" s="83">
        <v>4.2699999999999996</v>
      </c>
      <c r="K21" s="82">
        <v>0.5</v>
      </c>
      <c r="L21" s="82">
        <v>17697</v>
      </c>
      <c r="M21" s="84">
        <f t="shared" si="0"/>
        <v>75566.189999999988</v>
      </c>
      <c r="N21" s="84">
        <f t="shared" si="1"/>
        <v>37783.094999999994</v>
      </c>
      <c r="O21" s="82"/>
      <c r="P21" s="82"/>
      <c r="Q21" s="82"/>
      <c r="R21" s="82"/>
      <c r="S21" s="82"/>
      <c r="T21" s="84">
        <f t="shared" si="2"/>
        <v>0</v>
      </c>
      <c r="U21" s="84">
        <f t="shared" si="3"/>
        <v>37783.094999999994</v>
      </c>
      <c r="V21" s="84">
        <f t="shared" si="5"/>
        <v>3778.3094999999994</v>
      </c>
      <c r="W21" s="84">
        <f t="shared" si="4"/>
        <v>41561.40449999999</v>
      </c>
      <c r="X21" s="26"/>
      <c r="Y21" s="26"/>
    </row>
    <row r="22" spans="1:30" s="9" customFormat="1" ht="16.899999999999999" customHeight="1" x14ac:dyDescent="0.25">
      <c r="A22" s="82">
        <v>10</v>
      </c>
      <c r="B22" s="78" t="s">
        <v>23</v>
      </c>
      <c r="C22" s="78"/>
      <c r="D22" s="80" t="s">
        <v>20</v>
      </c>
      <c r="E22" s="81" t="s">
        <v>177</v>
      </c>
      <c r="F22" s="82"/>
      <c r="G22" s="82">
        <v>14</v>
      </c>
      <c r="H22" s="82" t="s">
        <v>66</v>
      </c>
      <c r="I22" s="82"/>
      <c r="J22" s="83">
        <v>3.08</v>
      </c>
      <c r="K22" s="82">
        <v>0.5</v>
      </c>
      <c r="L22" s="82">
        <v>17697</v>
      </c>
      <c r="M22" s="84">
        <f t="shared" si="0"/>
        <v>54506.76</v>
      </c>
      <c r="N22" s="84">
        <f t="shared" si="1"/>
        <v>27253.38</v>
      </c>
      <c r="O22" s="82"/>
      <c r="P22" s="82"/>
      <c r="Q22" s="82"/>
      <c r="R22" s="84">
        <v>13317</v>
      </c>
      <c r="S22" s="82"/>
      <c r="T22" s="84">
        <f t="shared" si="2"/>
        <v>13317</v>
      </c>
      <c r="U22" s="84">
        <f t="shared" si="3"/>
        <v>40570.380000000005</v>
      </c>
      <c r="V22" s="84">
        <f t="shared" si="5"/>
        <v>2725.3380000000002</v>
      </c>
      <c r="W22" s="84">
        <f t="shared" si="4"/>
        <v>43295.718000000008</v>
      </c>
      <c r="X22" s="26"/>
      <c r="Y22" s="26"/>
    </row>
    <row r="23" spans="1:30" s="9" customFormat="1" ht="16.899999999999999" customHeight="1" x14ac:dyDescent="0.25">
      <c r="A23" s="82"/>
      <c r="B23" s="78" t="s">
        <v>27</v>
      </c>
      <c r="C23" s="78"/>
      <c r="D23" s="80" t="s">
        <v>20</v>
      </c>
      <c r="E23" s="81" t="s">
        <v>177</v>
      </c>
      <c r="F23" s="82"/>
      <c r="G23" s="82"/>
      <c r="H23" s="82"/>
      <c r="I23" s="82">
        <v>2</v>
      </c>
      <c r="J23" s="83">
        <v>2.81</v>
      </c>
      <c r="K23" s="82">
        <v>0.5</v>
      </c>
      <c r="L23" s="82">
        <v>17697</v>
      </c>
      <c r="M23" s="84">
        <f t="shared" si="0"/>
        <v>49728.57</v>
      </c>
      <c r="N23" s="84">
        <f t="shared" si="1"/>
        <v>24864.285</v>
      </c>
      <c r="O23" s="82"/>
      <c r="P23" s="82">
        <v>1770</v>
      </c>
      <c r="Q23" s="82"/>
      <c r="R23" s="84"/>
      <c r="S23" s="82"/>
      <c r="T23" s="84">
        <f t="shared" si="2"/>
        <v>1770</v>
      </c>
      <c r="U23" s="84">
        <f t="shared" si="3"/>
        <v>26634.285</v>
      </c>
      <c r="V23" s="84">
        <f t="shared" si="5"/>
        <v>2486.4285</v>
      </c>
      <c r="W23" s="84">
        <f t="shared" si="4"/>
        <v>29120.713499999998</v>
      </c>
      <c r="X23" s="26"/>
      <c r="Y23" s="26"/>
    </row>
    <row r="24" spans="1:30" s="9" customFormat="1" ht="27.75" customHeight="1" x14ac:dyDescent="0.25">
      <c r="A24" s="77">
        <v>11</v>
      </c>
      <c r="B24" s="78" t="s">
        <v>87</v>
      </c>
      <c r="C24" s="78"/>
      <c r="D24" s="80" t="s">
        <v>33</v>
      </c>
      <c r="E24" s="81" t="s">
        <v>177</v>
      </c>
      <c r="F24" s="82"/>
      <c r="G24" s="82"/>
      <c r="H24" s="82" t="s">
        <v>65</v>
      </c>
      <c r="I24" s="82"/>
      <c r="J24" s="83">
        <v>4.2699999999999996</v>
      </c>
      <c r="K24" s="82">
        <v>0.5</v>
      </c>
      <c r="L24" s="82">
        <v>17697</v>
      </c>
      <c r="M24" s="84">
        <f t="shared" si="0"/>
        <v>75566.189999999988</v>
      </c>
      <c r="N24" s="84">
        <f t="shared" si="1"/>
        <v>37783.094999999994</v>
      </c>
      <c r="O24" s="82"/>
      <c r="P24" s="84"/>
      <c r="Q24" s="82"/>
      <c r="R24" s="82"/>
      <c r="S24" s="82"/>
      <c r="T24" s="84">
        <f t="shared" si="2"/>
        <v>0</v>
      </c>
      <c r="U24" s="84">
        <f t="shared" si="3"/>
        <v>37783.094999999994</v>
      </c>
      <c r="V24" s="84">
        <f t="shared" si="5"/>
        <v>3778.3094999999994</v>
      </c>
      <c r="W24" s="84">
        <f t="shared" si="4"/>
        <v>41561.40449999999</v>
      </c>
      <c r="X24" s="26"/>
      <c r="Y24" s="26"/>
    </row>
    <row r="25" spans="1:30" s="9" customFormat="1" ht="46.5" customHeight="1" x14ac:dyDescent="0.25">
      <c r="A25" s="82">
        <v>12</v>
      </c>
      <c r="B25" s="78" t="s">
        <v>84</v>
      </c>
      <c r="C25" s="78" t="s">
        <v>96</v>
      </c>
      <c r="D25" s="80" t="s">
        <v>33</v>
      </c>
      <c r="E25" s="81" t="s">
        <v>134</v>
      </c>
      <c r="F25" s="82"/>
      <c r="G25" s="82" t="s">
        <v>101</v>
      </c>
      <c r="H25" s="82" t="s">
        <v>86</v>
      </c>
      <c r="I25" s="82"/>
      <c r="J25" s="83">
        <v>5.35</v>
      </c>
      <c r="K25" s="82">
        <v>1</v>
      </c>
      <c r="L25" s="82">
        <v>17697</v>
      </c>
      <c r="M25" s="84">
        <f t="shared" si="0"/>
        <v>94678.95</v>
      </c>
      <c r="N25" s="84">
        <f t="shared" si="1"/>
        <v>94678.95</v>
      </c>
      <c r="O25" s="82"/>
      <c r="P25" s="82"/>
      <c r="Q25" s="82"/>
      <c r="R25" s="82"/>
      <c r="S25" s="82"/>
      <c r="T25" s="84">
        <f t="shared" si="2"/>
        <v>0</v>
      </c>
      <c r="U25" s="84">
        <f t="shared" si="3"/>
        <v>94678.95</v>
      </c>
      <c r="V25" s="84">
        <f>N25*10%</f>
        <v>9467.8950000000004</v>
      </c>
      <c r="W25" s="84">
        <f t="shared" si="4"/>
        <v>104146.845</v>
      </c>
      <c r="X25" s="26"/>
      <c r="Y25" s="26"/>
    </row>
    <row r="26" spans="1:30" s="9" customFormat="1" ht="47.25" customHeight="1" x14ac:dyDescent="0.25">
      <c r="A26" s="77">
        <v>13</v>
      </c>
      <c r="B26" s="78" t="s">
        <v>3</v>
      </c>
      <c r="C26" s="78" t="s">
        <v>96</v>
      </c>
      <c r="D26" s="80" t="s">
        <v>33</v>
      </c>
      <c r="E26" s="81" t="s">
        <v>135</v>
      </c>
      <c r="F26" s="82"/>
      <c r="G26" s="82" t="s">
        <v>124</v>
      </c>
      <c r="H26" s="82" t="s">
        <v>75</v>
      </c>
      <c r="I26" s="82"/>
      <c r="J26" s="83">
        <v>3.85</v>
      </c>
      <c r="K26" s="82">
        <v>0.5</v>
      </c>
      <c r="L26" s="82">
        <v>17697</v>
      </c>
      <c r="M26" s="84">
        <f t="shared" si="0"/>
        <v>68133.45</v>
      </c>
      <c r="N26" s="84">
        <f t="shared" si="1"/>
        <v>34066.724999999999</v>
      </c>
      <c r="O26" s="82"/>
      <c r="P26" s="82"/>
      <c r="Q26" s="82"/>
      <c r="R26" s="82"/>
      <c r="S26" s="82"/>
      <c r="T26" s="84">
        <f t="shared" si="2"/>
        <v>0</v>
      </c>
      <c r="U26" s="84">
        <f t="shared" si="3"/>
        <v>34066.724999999999</v>
      </c>
      <c r="V26" s="84"/>
      <c r="W26" s="84">
        <f t="shared" si="4"/>
        <v>34066.724999999999</v>
      </c>
      <c r="X26" s="26"/>
      <c r="Y26" s="26"/>
    </row>
    <row r="27" spans="1:30" s="9" customFormat="1" ht="50.25" customHeight="1" x14ac:dyDescent="0.25">
      <c r="A27" s="82">
        <v>14</v>
      </c>
      <c r="B27" s="78" t="s">
        <v>27</v>
      </c>
      <c r="C27" s="78" t="s">
        <v>97</v>
      </c>
      <c r="D27" s="80" t="s">
        <v>20</v>
      </c>
      <c r="E27" s="81" t="s">
        <v>136</v>
      </c>
      <c r="F27" s="82"/>
      <c r="G27" s="82"/>
      <c r="H27" s="82"/>
      <c r="I27" s="82">
        <v>2</v>
      </c>
      <c r="J27" s="83">
        <v>2.81</v>
      </c>
      <c r="K27" s="82">
        <v>1.5</v>
      </c>
      <c r="L27" s="82">
        <v>17697</v>
      </c>
      <c r="M27" s="84">
        <f t="shared" si="0"/>
        <v>49728.57</v>
      </c>
      <c r="N27" s="84">
        <f t="shared" si="1"/>
        <v>74592.854999999996</v>
      </c>
      <c r="O27" s="82"/>
      <c r="P27" s="84">
        <v>7964</v>
      </c>
      <c r="Q27" s="82"/>
      <c r="R27" s="82"/>
      <c r="S27" s="82"/>
      <c r="T27" s="84">
        <f t="shared" si="2"/>
        <v>7964</v>
      </c>
      <c r="U27" s="84">
        <f t="shared" si="3"/>
        <v>82556.854999999996</v>
      </c>
      <c r="V27" s="84">
        <v>4973</v>
      </c>
      <c r="W27" s="84">
        <f t="shared" si="4"/>
        <v>87529.854999999996</v>
      </c>
      <c r="X27" s="26"/>
      <c r="Y27" s="26"/>
    </row>
    <row r="28" spans="1:30" s="9" customFormat="1" ht="45" customHeight="1" x14ac:dyDescent="0.25">
      <c r="A28" s="77">
        <v>15</v>
      </c>
      <c r="B28" s="78" t="s">
        <v>27</v>
      </c>
      <c r="C28" s="78" t="s">
        <v>98</v>
      </c>
      <c r="D28" s="80" t="s">
        <v>20</v>
      </c>
      <c r="E28" s="81" t="s">
        <v>137</v>
      </c>
      <c r="F28" s="82"/>
      <c r="G28" s="82"/>
      <c r="H28" s="82"/>
      <c r="I28" s="82">
        <v>2</v>
      </c>
      <c r="J28" s="83">
        <v>2.81</v>
      </c>
      <c r="K28" s="82">
        <v>1.5</v>
      </c>
      <c r="L28" s="82">
        <v>17697</v>
      </c>
      <c r="M28" s="84">
        <f t="shared" si="0"/>
        <v>49728.57</v>
      </c>
      <c r="N28" s="84">
        <f t="shared" si="1"/>
        <v>74592.854999999996</v>
      </c>
      <c r="O28" s="82"/>
      <c r="P28" s="84">
        <v>5309</v>
      </c>
      <c r="Q28" s="82"/>
      <c r="R28" s="82"/>
      <c r="S28" s="82"/>
      <c r="T28" s="84">
        <f t="shared" si="2"/>
        <v>5309</v>
      </c>
      <c r="U28" s="84">
        <f t="shared" si="3"/>
        <v>79901.854999999996</v>
      </c>
      <c r="V28" s="84">
        <v>4973</v>
      </c>
      <c r="W28" s="84">
        <f t="shared" si="4"/>
        <v>84874.854999999996</v>
      </c>
      <c r="X28" s="26"/>
      <c r="Y28" s="26"/>
    </row>
    <row r="29" spans="1:30" s="9" customFormat="1" ht="46.5" customHeight="1" x14ac:dyDescent="0.25">
      <c r="A29" s="82">
        <v>16</v>
      </c>
      <c r="B29" s="78" t="s">
        <v>83</v>
      </c>
      <c r="C29" s="78" t="s">
        <v>99</v>
      </c>
      <c r="D29" s="80" t="s">
        <v>20</v>
      </c>
      <c r="E29" s="81" t="s">
        <v>176</v>
      </c>
      <c r="F29" s="82"/>
      <c r="G29" s="82"/>
      <c r="H29" s="82"/>
      <c r="I29" s="82">
        <v>4</v>
      </c>
      <c r="J29" s="83">
        <v>2.89</v>
      </c>
      <c r="K29" s="82">
        <v>0.5</v>
      </c>
      <c r="L29" s="82">
        <v>17697</v>
      </c>
      <c r="M29" s="84">
        <f t="shared" si="0"/>
        <v>51144.33</v>
      </c>
      <c r="N29" s="84">
        <f t="shared" si="1"/>
        <v>25572.165000000001</v>
      </c>
      <c r="O29" s="82"/>
      <c r="P29" s="82"/>
      <c r="Q29" s="82"/>
      <c r="R29" s="82"/>
      <c r="S29" s="82"/>
      <c r="T29" s="84">
        <f t="shared" si="2"/>
        <v>0</v>
      </c>
      <c r="U29" s="84">
        <f t="shared" si="3"/>
        <v>25572.165000000001</v>
      </c>
      <c r="V29" s="84">
        <f t="shared" ref="V29:V34" si="6">N29*10%</f>
        <v>2557.2165000000005</v>
      </c>
      <c r="W29" s="84">
        <f t="shared" si="4"/>
        <v>28129.381500000003</v>
      </c>
      <c r="X29" s="26"/>
      <c r="Y29" s="26"/>
    </row>
    <row r="30" spans="1:30" s="9" customFormat="1" ht="30.75" customHeight="1" x14ac:dyDescent="0.25">
      <c r="A30" s="77">
        <v>17</v>
      </c>
      <c r="B30" s="78" t="s">
        <v>7</v>
      </c>
      <c r="C30" s="87" t="s">
        <v>100</v>
      </c>
      <c r="D30" s="80" t="s">
        <v>20</v>
      </c>
      <c r="E30" s="81" t="s">
        <v>138</v>
      </c>
      <c r="F30" s="82"/>
      <c r="G30" s="82"/>
      <c r="H30" s="82"/>
      <c r="I30" s="82">
        <v>2</v>
      </c>
      <c r="J30" s="83">
        <v>2.81</v>
      </c>
      <c r="K30" s="82">
        <v>1</v>
      </c>
      <c r="L30" s="82">
        <v>17697</v>
      </c>
      <c r="M30" s="84">
        <f t="shared" si="0"/>
        <v>49728.57</v>
      </c>
      <c r="N30" s="84">
        <f t="shared" si="1"/>
        <v>49728.57</v>
      </c>
      <c r="O30" s="82"/>
      <c r="P30" s="82"/>
      <c r="Q30" s="82"/>
      <c r="R30" s="84">
        <v>13261</v>
      </c>
      <c r="S30" s="82"/>
      <c r="T30" s="84">
        <f t="shared" si="2"/>
        <v>13261</v>
      </c>
      <c r="U30" s="84">
        <f t="shared" si="3"/>
        <v>62989.57</v>
      </c>
      <c r="V30" s="84">
        <f t="shared" si="6"/>
        <v>4972.857</v>
      </c>
      <c r="W30" s="84">
        <f t="shared" si="4"/>
        <v>67962.426999999996</v>
      </c>
      <c r="X30" s="28"/>
      <c r="Y30" s="28"/>
      <c r="Z30" s="20"/>
      <c r="AA30" s="20"/>
      <c r="AB30" s="23"/>
    </row>
    <row r="31" spans="1:30" s="9" customFormat="1" ht="33.75" customHeight="1" x14ac:dyDescent="0.25">
      <c r="A31" s="82">
        <v>18</v>
      </c>
      <c r="B31" s="88" t="s">
        <v>163</v>
      </c>
      <c r="C31" s="89" t="s">
        <v>171</v>
      </c>
      <c r="D31" s="90" t="s">
        <v>20</v>
      </c>
      <c r="E31" s="85" t="s">
        <v>164</v>
      </c>
      <c r="F31" s="83"/>
      <c r="G31" s="83"/>
      <c r="H31" s="83" t="s">
        <v>66</v>
      </c>
      <c r="I31" s="83"/>
      <c r="J31" s="83">
        <v>3.08</v>
      </c>
      <c r="K31" s="83">
        <v>0.5</v>
      </c>
      <c r="L31" s="83">
        <v>17697</v>
      </c>
      <c r="M31" s="84">
        <f t="shared" si="0"/>
        <v>54506.76</v>
      </c>
      <c r="N31" s="84">
        <f t="shared" si="1"/>
        <v>27253.38</v>
      </c>
      <c r="O31" s="82"/>
      <c r="P31" s="82"/>
      <c r="Q31" s="82"/>
      <c r="R31" s="82"/>
      <c r="S31" s="82"/>
      <c r="T31" s="84"/>
      <c r="U31" s="84">
        <f t="shared" si="3"/>
        <v>27253.38</v>
      </c>
      <c r="V31" s="84"/>
      <c r="W31" s="84">
        <f t="shared" si="4"/>
        <v>27253.38</v>
      </c>
      <c r="X31" s="26"/>
      <c r="Y31" s="26"/>
    </row>
    <row r="32" spans="1:30" s="9" customFormat="1" ht="30.75" customHeight="1" x14ac:dyDescent="0.25">
      <c r="A32" s="77">
        <v>19</v>
      </c>
      <c r="B32" s="78" t="s">
        <v>77</v>
      </c>
      <c r="C32" s="87" t="s">
        <v>103</v>
      </c>
      <c r="D32" s="80" t="s">
        <v>20</v>
      </c>
      <c r="E32" s="81" t="s">
        <v>140</v>
      </c>
      <c r="F32" s="82"/>
      <c r="G32" s="82"/>
      <c r="H32" s="82"/>
      <c r="I32" s="82">
        <v>4</v>
      </c>
      <c r="J32" s="83">
        <v>2.89</v>
      </c>
      <c r="K32" s="82">
        <v>0.5</v>
      </c>
      <c r="L32" s="82">
        <v>17697</v>
      </c>
      <c r="M32" s="84">
        <f t="shared" si="0"/>
        <v>51144.33</v>
      </c>
      <c r="N32" s="84">
        <f t="shared" si="1"/>
        <v>25572.165000000001</v>
      </c>
      <c r="O32" s="82"/>
      <c r="P32" s="82"/>
      <c r="Q32" s="82"/>
      <c r="R32" s="82"/>
      <c r="S32" s="82"/>
      <c r="T32" s="84">
        <f t="shared" si="2"/>
        <v>0</v>
      </c>
      <c r="U32" s="84">
        <f t="shared" si="3"/>
        <v>25572.165000000001</v>
      </c>
      <c r="V32" s="84">
        <f t="shared" si="6"/>
        <v>2557.2165000000005</v>
      </c>
      <c r="W32" s="84">
        <f t="shared" si="4"/>
        <v>28129.381500000003</v>
      </c>
      <c r="X32" s="26"/>
      <c r="Y32" s="26"/>
    </row>
    <row r="33" spans="1:28" s="9" customFormat="1" ht="27.75" customHeight="1" x14ac:dyDescent="0.25">
      <c r="A33" s="82">
        <v>20</v>
      </c>
      <c r="B33" s="78" t="s">
        <v>48</v>
      </c>
      <c r="C33" s="88" t="s">
        <v>113</v>
      </c>
      <c r="D33" s="80" t="s">
        <v>33</v>
      </c>
      <c r="E33" s="81" t="s">
        <v>141</v>
      </c>
      <c r="F33" s="82"/>
      <c r="G33" s="82">
        <v>5</v>
      </c>
      <c r="H33" s="82" t="s">
        <v>70</v>
      </c>
      <c r="I33" s="82"/>
      <c r="J33" s="83">
        <v>7.6</v>
      </c>
      <c r="K33" s="82">
        <v>1</v>
      </c>
      <c r="L33" s="82">
        <v>17697</v>
      </c>
      <c r="M33" s="84">
        <f t="shared" si="0"/>
        <v>134497.19999999998</v>
      </c>
      <c r="N33" s="84">
        <f t="shared" si="1"/>
        <v>134497.19999999998</v>
      </c>
      <c r="O33" s="82"/>
      <c r="P33" s="82"/>
      <c r="Q33" s="82"/>
      <c r="R33" s="82"/>
      <c r="S33" s="82"/>
      <c r="T33" s="84">
        <f t="shared" si="2"/>
        <v>0</v>
      </c>
      <c r="U33" s="84">
        <f t="shared" si="3"/>
        <v>134497.19999999998</v>
      </c>
      <c r="V33" s="84">
        <f t="shared" si="6"/>
        <v>13449.72</v>
      </c>
      <c r="W33" s="84">
        <f t="shared" si="4"/>
        <v>147946.91999999998</v>
      </c>
      <c r="X33" s="26"/>
      <c r="Y33" s="26"/>
    </row>
    <row r="34" spans="1:28" s="9" customFormat="1" ht="16.899999999999999" customHeight="1" x14ac:dyDescent="0.25">
      <c r="A34" s="77">
        <v>21</v>
      </c>
      <c r="B34" s="78" t="s">
        <v>8</v>
      </c>
      <c r="C34" s="78"/>
      <c r="D34" s="80" t="s">
        <v>20</v>
      </c>
      <c r="E34" s="81" t="s">
        <v>142</v>
      </c>
      <c r="F34" s="82"/>
      <c r="G34" s="82"/>
      <c r="H34" s="82"/>
      <c r="I34" s="82">
        <v>2</v>
      </c>
      <c r="J34" s="83">
        <v>2.81</v>
      </c>
      <c r="K34" s="82">
        <v>1</v>
      </c>
      <c r="L34" s="82">
        <v>17697</v>
      </c>
      <c r="M34" s="84">
        <f t="shared" si="0"/>
        <v>49728.57</v>
      </c>
      <c r="N34" s="84">
        <f t="shared" si="1"/>
        <v>49728.57</v>
      </c>
      <c r="O34" s="82"/>
      <c r="P34" s="82"/>
      <c r="Q34" s="82"/>
      <c r="R34" s="82"/>
      <c r="S34" s="82"/>
      <c r="T34" s="84">
        <f t="shared" si="2"/>
        <v>0</v>
      </c>
      <c r="U34" s="84">
        <f t="shared" si="3"/>
        <v>49728.57</v>
      </c>
      <c r="V34" s="84">
        <f t="shared" si="6"/>
        <v>4972.857</v>
      </c>
      <c r="W34" s="84">
        <f t="shared" si="4"/>
        <v>54701.426999999996</v>
      </c>
      <c r="X34" s="26"/>
      <c r="Y34" s="26"/>
    </row>
    <row r="35" spans="1:28" s="9" customFormat="1" ht="28.5" customHeight="1" x14ac:dyDescent="0.25">
      <c r="A35" s="82">
        <v>22</v>
      </c>
      <c r="B35" s="78" t="s">
        <v>62</v>
      </c>
      <c r="C35" s="78" t="s">
        <v>104</v>
      </c>
      <c r="D35" s="80" t="s">
        <v>33</v>
      </c>
      <c r="E35" s="81" t="s">
        <v>143</v>
      </c>
      <c r="F35" s="82"/>
      <c r="G35" s="82">
        <v>10</v>
      </c>
      <c r="H35" s="82" t="s">
        <v>68</v>
      </c>
      <c r="I35" s="82"/>
      <c r="J35" s="83">
        <v>4.83</v>
      </c>
      <c r="K35" s="82">
        <v>0.5</v>
      </c>
      <c r="L35" s="82">
        <v>17697</v>
      </c>
      <c r="M35" s="84">
        <f t="shared" si="0"/>
        <v>85476.51</v>
      </c>
      <c r="N35" s="84">
        <f t="shared" si="1"/>
        <v>42738.254999999997</v>
      </c>
      <c r="O35" s="82"/>
      <c r="P35" s="82"/>
      <c r="Q35" s="82"/>
      <c r="R35" s="82"/>
      <c r="S35" s="82"/>
      <c r="T35" s="84">
        <f t="shared" si="2"/>
        <v>0</v>
      </c>
      <c r="U35" s="84">
        <f t="shared" si="3"/>
        <v>42738.254999999997</v>
      </c>
      <c r="V35" s="84"/>
      <c r="W35" s="84">
        <f t="shared" si="4"/>
        <v>42738.254999999997</v>
      </c>
      <c r="X35" s="26"/>
      <c r="Y35" s="26"/>
    </row>
    <row r="36" spans="1:28" s="9" customFormat="1" ht="29.25" customHeight="1" x14ac:dyDescent="0.25">
      <c r="A36" s="77">
        <v>23</v>
      </c>
      <c r="B36" s="78" t="s">
        <v>18</v>
      </c>
      <c r="C36" s="78" t="s">
        <v>104</v>
      </c>
      <c r="D36" s="80" t="s">
        <v>33</v>
      </c>
      <c r="E36" s="81" t="s">
        <v>143</v>
      </c>
      <c r="F36" s="82"/>
      <c r="G36" s="82">
        <v>6</v>
      </c>
      <c r="H36" s="82" t="s">
        <v>71</v>
      </c>
      <c r="I36" s="82"/>
      <c r="J36" s="83">
        <v>6.33</v>
      </c>
      <c r="K36" s="82">
        <v>1</v>
      </c>
      <c r="L36" s="82">
        <v>17697</v>
      </c>
      <c r="M36" s="84">
        <f t="shared" si="0"/>
        <v>112022.01</v>
      </c>
      <c r="N36" s="84">
        <f t="shared" si="1"/>
        <v>112022.01</v>
      </c>
      <c r="O36" s="82"/>
      <c r="P36" s="82"/>
      <c r="Q36" s="82"/>
      <c r="R36" s="82"/>
      <c r="S36" s="82"/>
      <c r="T36" s="84">
        <f t="shared" si="2"/>
        <v>0</v>
      </c>
      <c r="U36" s="84">
        <f t="shared" si="3"/>
        <v>112022.01</v>
      </c>
      <c r="V36" s="84">
        <f>N36*10%</f>
        <v>11202.201000000001</v>
      </c>
      <c r="W36" s="84">
        <f t="shared" si="4"/>
        <v>123224.211</v>
      </c>
      <c r="X36" s="26"/>
      <c r="Y36" s="26"/>
    </row>
    <row r="37" spans="1:28" s="9" customFormat="1" ht="80.25" customHeight="1" x14ac:dyDescent="0.25">
      <c r="A37" s="82">
        <v>24</v>
      </c>
      <c r="B37" s="78" t="s">
        <v>10</v>
      </c>
      <c r="C37" s="78" t="s">
        <v>110</v>
      </c>
      <c r="D37" s="80" t="s">
        <v>33</v>
      </c>
      <c r="E37" s="81" t="s">
        <v>144</v>
      </c>
      <c r="F37" s="91" t="s">
        <v>74</v>
      </c>
      <c r="G37" s="82">
        <v>4</v>
      </c>
      <c r="H37" s="82" t="s">
        <v>72</v>
      </c>
      <c r="I37" s="82"/>
      <c r="J37" s="83">
        <v>8.69</v>
      </c>
      <c r="K37" s="82">
        <v>1</v>
      </c>
      <c r="L37" s="82">
        <v>17697</v>
      </c>
      <c r="M37" s="84">
        <f t="shared" si="0"/>
        <v>153786.93</v>
      </c>
      <c r="N37" s="84">
        <f t="shared" si="1"/>
        <v>153786.93</v>
      </c>
      <c r="O37" s="82"/>
      <c r="P37" s="82"/>
      <c r="Q37" s="82"/>
      <c r="R37" s="82"/>
      <c r="S37" s="82">
        <v>47226</v>
      </c>
      <c r="T37" s="84">
        <f t="shared" si="2"/>
        <v>47226</v>
      </c>
      <c r="U37" s="84">
        <f t="shared" si="3"/>
        <v>201012.93</v>
      </c>
      <c r="V37" s="84">
        <f>N37*10%</f>
        <v>15378.692999999999</v>
      </c>
      <c r="W37" s="84">
        <f t="shared" si="4"/>
        <v>216391.62299999999</v>
      </c>
      <c r="X37" s="26"/>
      <c r="Y37" s="26"/>
    </row>
    <row r="38" spans="1:28" s="9" customFormat="1" ht="29.25" customHeight="1" x14ac:dyDescent="0.25">
      <c r="A38" s="77">
        <v>25</v>
      </c>
      <c r="B38" s="78" t="s">
        <v>11</v>
      </c>
      <c r="C38" s="78" t="s">
        <v>172</v>
      </c>
      <c r="D38" s="80" t="s">
        <v>33</v>
      </c>
      <c r="E38" s="81" t="s">
        <v>178</v>
      </c>
      <c r="F38" s="82"/>
      <c r="G38" s="82">
        <v>10</v>
      </c>
      <c r="H38" s="82" t="s">
        <v>68</v>
      </c>
      <c r="I38" s="82"/>
      <c r="J38" s="83">
        <v>4.46</v>
      </c>
      <c r="K38" s="82">
        <v>1</v>
      </c>
      <c r="L38" s="82">
        <v>17697</v>
      </c>
      <c r="M38" s="84">
        <f t="shared" si="0"/>
        <v>78928.62</v>
      </c>
      <c r="N38" s="84">
        <f t="shared" si="1"/>
        <v>78928.62</v>
      </c>
      <c r="O38" s="82"/>
      <c r="P38" s="82"/>
      <c r="Q38" s="82"/>
      <c r="R38" s="82"/>
      <c r="S38" s="82"/>
      <c r="T38" s="84">
        <f t="shared" si="2"/>
        <v>0</v>
      </c>
      <c r="U38" s="84">
        <f t="shared" si="3"/>
        <v>78928.62</v>
      </c>
      <c r="V38" s="84">
        <f>N38*10%</f>
        <v>7892.8620000000001</v>
      </c>
      <c r="W38" s="84">
        <f t="shared" si="4"/>
        <v>86821.481999999989</v>
      </c>
      <c r="X38" s="26"/>
      <c r="Y38" s="26"/>
    </row>
    <row r="39" spans="1:28" s="9" customFormat="1" ht="28.5" customHeight="1" x14ac:dyDescent="0.25">
      <c r="A39" s="82">
        <v>26</v>
      </c>
      <c r="B39" s="88" t="s">
        <v>165</v>
      </c>
      <c r="C39" s="78" t="s">
        <v>115</v>
      </c>
      <c r="D39" s="80" t="s">
        <v>20</v>
      </c>
      <c r="E39" s="81" t="s">
        <v>146</v>
      </c>
      <c r="F39" s="82"/>
      <c r="G39" s="82"/>
      <c r="H39" s="82"/>
      <c r="I39" s="82">
        <v>2</v>
      </c>
      <c r="J39" s="83">
        <v>2.81</v>
      </c>
      <c r="K39" s="82">
        <v>0.5</v>
      </c>
      <c r="L39" s="82">
        <v>17697</v>
      </c>
      <c r="M39" s="84">
        <f t="shared" si="0"/>
        <v>49728.57</v>
      </c>
      <c r="N39" s="84">
        <f t="shared" si="1"/>
        <v>24864.285</v>
      </c>
      <c r="O39" s="82"/>
      <c r="P39" s="82">
        <v>1770</v>
      </c>
      <c r="Q39" s="82"/>
      <c r="R39" s="82"/>
      <c r="S39" s="82"/>
      <c r="T39" s="84">
        <f t="shared" si="2"/>
        <v>1770</v>
      </c>
      <c r="U39" s="84">
        <f t="shared" si="3"/>
        <v>26634.285</v>
      </c>
      <c r="V39" s="84"/>
      <c r="W39" s="84">
        <f t="shared" si="4"/>
        <v>26634.285</v>
      </c>
      <c r="X39" s="26"/>
      <c r="Y39" s="26"/>
    </row>
    <row r="40" spans="1:28" s="9" customFormat="1" ht="27.75" customHeight="1" x14ac:dyDescent="0.25">
      <c r="A40" s="77">
        <v>27</v>
      </c>
      <c r="B40" s="78" t="s">
        <v>5</v>
      </c>
      <c r="C40" s="78" t="s">
        <v>115</v>
      </c>
      <c r="D40" s="80" t="s">
        <v>20</v>
      </c>
      <c r="E40" s="81" t="s">
        <v>146</v>
      </c>
      <c r="F40" s="82"/>
      <c r="G40" s="82"/>
      <c r="H40" s="82"/>
      <c r="I40" s="82">
        <v>5</v>
      </c>
      <c r="J40" s="83">
        <v>2.92</v>
      </c>
      <c r="K40" s="82">
        <v>1</v>
      </c>
      <c r="L40" s="82">
        <v>17697</v>
      </c>
      <c r="M40" s="84">
        <f t="shared" si="0"/>
        <v>51675.24</v>
      </c>
      <c r="N40" s="84">
        <f t="shared" si="1"/>
        <v>51675.24</v>
      </c>
      <c r="O40" s="82"/>
      <c r="P40" s="82"/>
      <c r="Q40" s="82"/>
      <c r="R40" s="82"/>
      <c r="S40" s="82"/>
      <c r="T40" s="84">
        <f t="shared" si="2"/>
        <v>0</v>
      </c>
      <c r="U40" s="84">
        <f t="shared" si="3"/>
        <v>51675.24</v>
      </c>
      <c r="V40" s="84">
        <f>N40*10%</f>
        <v>5167.5240000000003</v>
      </c>
      <c r="W40" s="84">
        <f t="shared" si="4"/>
        <v>56842.763999999996</v>
      </c>
      <c r="X40" s="26"/>
      <c r="Y40" s="26"/>
    </row>
    <row r="41" spans="1:28" s="9" customFormat="1" ht="81" customHeight="1" x14ac:dyDescent="0.25">
      <c r="A41" s="82">
        <v>28</v>
      </c>
      <c r="B41" s="78" t="s">
        <v>13</v>
      </c>
      <c r="C41" s="78" t="s">
        <v>105</v>
      </c>
      <c r="D41" s="80" t="s">
        <v>33</v>
      </c>
      <c r="E41" s="81" t="s">
        <v>147</v>
      </c>
      <c r="F41" s="82"/>
      <c r="G41" s="82">
        <v>10</v>
      </c>
      <c r="H41" s="83" t="s">
        <v>65</v>
      </c>
      <c r="I41" s="82"/>
      <c r="J41" s="83">
        <v>4.43</v>
      </c>
      <c r="K41" s="82">
        <v>0.5</v>
      </c>
      <c r="L41" s="82">
        <v>17697</v>
      </c>
      <c r="M41" s="84">
        <f t="shared" si="0"/>
        <v>78397.709999999992</v>
      </c>
      <c r="N41" s="84">
        <f t="shared" si="1"/>
        <v>39198.854999999996</v>
      </c>
      <c r="O41" s="82"/>
      <c r="P41" s="82"/>
      <c r="Q41" s="82"/>
      <c r="R41" s="82"/>
      <c r="S41" s="82"/>
      <c r="T41" s="84">
        <f t="shared" si="2"/>
        <v>0</v>
      </c>
      <c r="U41" s="84">
        <f t="shared" si="3"/>
        <v>39198.854999999996</v>
      </c>
      <c r="V41" s="84">
        <f>N41*10%</f>
        <v>3919.8854999999999</v>
      </c>
      <c r="W41" s="84">
        <f t="shared" si="4"/>
        <v>43118.740499999993</v>
      </c>
      <c r="X41" s="26"/>
      <c r="Y41" s="26"/>
      <c r="Z41" s="20"/>
      <c r="AA41" s="20"/>
    </row>
    <row r="42" spans="1:28" s="9" customFormat="1" ht="78.75" customHeight="1" x14ac:dyDescent="0.25">
      <c r="A42" s="77">
        <v>29</v>
      </c>
      <c r="B42" s="78" t="s">
        <v>25</v>
      </c>
      <c r="C42" s="78" t="s">
        <v>105</v>
      </c>
      <c r="D42" s="80" t="s">
        <v>33</v>
      </c>
      <c r="E42" s="81" t="s">
        <v>148</v>
      </c>
      <c r="F42" s="82"/>
      <c r="G42" s="82">
        <v>10</v>
      </c>
      <c r="H42" s="82" t="s">
        <v>67</v>
      </c>
      <c r="I42" s="82"/>
      <c r="J42" s="83">
        <v>4.7300000000000004</v>
      </c>
      <c r="K42" s="82">
        <v>0.5</v>
      </c>
      <c r="L42" s="82">
        <v>17697</v>
      </c>
      <c r="M42" s="84">
        <f t="shared" si="0"/>
        <v>83706.810000000012</v>
      </c>
      <c r="N42" s="84">
        <f t="shared" si="1"/>
        <v>41853.405000000006</v>
      </c>
      <c r="O42" s="82"/>
      <c r="P42" s="82"/>
      <c r="Q42" s="82"/>
      <c r="R42" s="82"/>
      <c r="S42" s="82"/>
      <c r="T42" s="84">
        <f t="shared" si="2"/>
        <v>0</v>
      </c>
      <c r="U42" s="84">
        <f t="shared" si="3"/>
        <v>41853.405000000006</v>
      </c>
      <c r="V42" s="84">
        <f>N42*10%</f>
        <v>4185.3405000000012</v>
      </c>
      <c r="W42" s="84">
        <f t="shared" si="4"/>
        <v>46038.745500000005</v>
      </c>
      <c r="X42" s="26"/>
      <c r="Y42" s="26"/>
    </row>
    <row r="43" spans="1:28" s="9" customFormat="1" ht="48" customHeight="1" x14ac:dyDescent="0.25">
      <c r="A43" s="82">
        <v>30</v>
      </c>
      <c r="B43" s="78" t="s">
        <v>46</v>
      </c>
      <c r="C43" s="88" t="s">
        <v>111</v>
      </c>
      <c r="D43" s="80" t="s">
        <v>33</v>
      </c>
      <c r="E43" s="81" t="s">
        <v>167</v>
      </c>
      <c r="F43" s="82"/>
      <c r="G43" s="82">
        <v>10</v>
      </c>
      <c r="H43" s="82" t="s">
        <v>67</v>
      </c>
      <c r="I43" s="82"/>
      <c r="J43" s="83">
        <v>5</v>
      </c>
      <c r="K43" s="82">
        <v>1</v>
      </c>
      <c r="L43" s="82">
        <v>17697</v>
      </c>
      <c r="M43" s="84">
        <f t="shared" si="0"/>
        <v>88485</v>
      </c>
      <c r="N43" s="84">
        <f t="shared" si="1"/>
        <v>88485</v>
      </c>
      <c r="O43" s="82"/>
      <c r="P43" s="82"/>
      <c r="Q43" s="82"/>
      <c r="R43" s="82"/>
      <c r="S43" s="82"/>
      <c r="T43" s="84">
        <f t="shared" si="2"/>
        <v>0</v>
      </c>
      <c r="U43" s="84">
        <f t="shared" si="3"/>
        <v>88485</v>
      </c>
      <c r="V43" s="84">
        <f>N43*10%</f>
        <v>8848.5</v>
      </c>
      <c r="W43" s="84">
        <f t="shared" si="4"/>
        <v>97333.5</v>
      </c>
      <c r="X43" s="26"/>
      <c r="Y43" s="26"/>
      <c r="Z43" s="26"/>
      <c r="AA43" s="26"/>
      <c r="AB43" s="26"/>
    </row>
    <row r="44" spans="1:28" s="9" customFormat="1" ht="36" customHeight="1" x14ac:dyDescent="0.25">
      <c r="A44" s="82">
        <v>32</v>
      </c>
      <c r="B44" s="78" t="s">
        <v>37</v>
      </c>
      <c r="C44" s="78" t="s">
        <v>119</v>
      </c>
      <c r="D44" s="80" t="s">
        <v>20</v>
      </c>
      <c r="E44" s="81" t="s">
        <v>129</v>
      </c>
      <c r="F44" s="82"/>
      <c r="G44" s="82">
        <v>13</v>
      </c>
      <c r="H44" s="82" t="s">
        <v>69</v>
      </c>
      <c r="I44" s="82"/>
      <c r="J44" s="83">
        <v>3.57</v>
      </c>
      <c r="K44" s="82">
        <v>0.5</v>
      </c>
      <c r="L44" s="82">
        <v>17697</v>
      </c>
      <c r="M44" s="84">
        <f t="shared" si="0"/>
        <v>63178.289999999994</v>
      </c>
      <c r="N44" s="84">
        <f t="shared" si="1"/>
        <v>31589.144999999997</v>
      </c>
      <c r="O44" s="82"/>
      <c r="P44" s="82"/>
      <c r="Q44" s="82"/>
      <c r="R44" s="82"/>
      <c r="S44" s="82"/>
      <c r="T44" s="84">
        <f t="shared" si="2"/>
        <v>0</v>
      </c>
      <c r="U44" s="84">
        <f t="shared" si="3"/>
        <v>31589.144999999997</v>
      </c>
      <c r="V44" s="84"/>
      <c r="W44" s="84">
        <f t="shared" si="4"/>
        <v>31589.144999999997</v>
      </c>
      <c r="X44" s="26"/>
      <c r="Y44" s="26"/>
    </row>
    <row r="45" spans="1:28" s="9" customFormat="1" ht="30" customHeight="1" x14ac:dyDescent="0.25">
      <c r="A45" s="77">
        <v>33</v>
      </c>
      <c r="B45" s="92" t="s">
        <v>4</v>
      </c>
      <c r="C45" s="78" t="s">
        <v>119</v>
      </c>
      <c r="D45" s="93" t="s">
        <v>20</v>
      </c>
      <c r="E45" s="94" t="s">
        <v>129</v>
      </c>
      <c r="F45" s="95"/>
      <c r="G45" s="95">
        <v>14</v>
      </c>
      <c r="H45" s="82" t="s">
        <v>66</v>
      </c>
      <c r="I45" s="95"/>
      <c r="J45" s="83">
        <v>3.19</v>
      </c>
      <c r="K45" s="95">
        <v>1</v>
      </c>
      <c r="L45" s="82">
        <v>17697</v>
      </c>
      <c r="M45" s="84">
        <f t="shared" si="0"/>
        <v>56453.43</v>
      </c>
      <c r="N45" s="84">
        <f t="shared" si="1"/>
        <v>56453.43</v>
      </c>
      <c r="O45" s="95"/>
      <c r="P45" s="95"/>
      <c r="Q45" s="95"/>
      <c r="R45" s="82"/>
      <c r="S45" s="95"/>
      <c r="T45" s="84">
        <f t="shared" si="2"/>
        <v>0</v>
      </c>
      <c r="U45" s="84">
        <f t="shared" si="3"/>
        <v>56453.43</v>
      </c>
      <c r="V45" s="84">
        <f>N45*10%</f>
        <v>5645.3430000000008</v>
      </c>
      <c r="W45" s="84">
        <f t="shared" si="4"/>
        <v>62098.773000000001</v>
      </c>
      <c r="X45" s="26"/>
      <c r="Y45" s="26"/>
    </row>
    <row r="46" spans="1:28" s="9" customFormat="1" ht="34.5" customHeight="1" x14ac:dyDescent="0.25">
      <c r="A46" s="82">
        <v>34</v>
      </c>
      <c r="B46" s="78" t="s">
        <v>38</v>
      </c>
      <c r="C46" s="78" t="s">
        <v>117</v>
      </c>
      <c r="D46" s="80" t="s">
        <v>20</v>
      </c>
      <c r="E46" s="81" t="s">
        <v>149</v>
      </c>
      <c r="F46" s="82"/>
      <c r="G46" s="82">
        <v>13</v>
      </c>
      <c r="H46" s="82" t="s">
        <v>76</v>
      </c>
      <c r="I46" s="82"/>
      <c r="J46" s="83">
        <v>4.9800000000000004</v>
      </c>
      <c r="K46" s="82">
        <v>1</v>
      </c>
      <c r="L46" s="82">
        <v>17697</v>
      </c>
      <c r="M46" s="84">
        <f t="shared" si="0"/>
        <v>88131.060000000012</v>
      </c>
      <c r="N46" s="84">
        <f t="shared" si="1"/>
        <v>88131.060000000012</v>
      </c>
      <c r="O46" s="82"/>
      <c r="P46" s="82"/>
      <c r="Q46" s="82"/>
      <c r="R46" s="82"/>
      <c r="S46" s="82"/>
      <c r="T46" s="84">
        <f t="shared" si="2"/>
        <v>0</v>
      </c>
      <c r="U46" s="84">
        <f t="shared" si="3"/>
        <v>88131.060000000012</v>
      </c>
      <c r="V46" s="84">
        <f>N46*10%</f>
        <v>8813.1060000000016</v>
      </c>
      <c r="W46" s="84">
        <f t="shared" si="4"/>
        <v>96944.166000000012</v>
      </c>
      <c r="X46" s="26"/>
      <c r="Y46" s="26"/>
    </row>
    <row r="47" spans="1:28" s="9" customFormat="1" ht="26.25" customHeight="1" x14ac:dyDescent="0.25">
      <c r="A47" s="77">
        <v>35</v>
      </c>
      <c r="B47" s="78" t="s">
        <v>23</v>
      </c>
      <c r="C47" s="78" t="s">
        <v>117</v>
      </c>
      <c r="D47" s="80" t="s">
        <v>20</v>
      </c>
      <c r="E47" s="81" t="s">
        <v>145</v>
      </c>
      <c r="F47" s="82"/>
      <c r="G47" s="82">
        <v>14</v>
      </c>
      <c r="H47" s="82" t="s">
        <v>66</v>
      </c>
      <c r="I47" s="82"/>
      <c r="J47" s="83">
        <v>3.04</v>
      </c>
      <c r="K47" s="82">
        <v>0.5</v>
      </c>
      <c r="L47" s="82">
        <v>17697</v>
      </c>
      <c r="M47" s="84">
        <f t="shared" si="0"/>
        <v>53798.879999999997</v>
      </c>
      <c r="N47" s="84">
        <f t="shared" si="1"/>
        <v>26899.439999999999</v>
      </c>
      <c r="O47" s="82"/>
      <c r="P47" s="82"/>
      <c r="Q47" s="82"/>
      <c r="R47" s="84">
        <v>13317</v>
      </c>
      <c r="S47" s="82"/>
      <c r="T47" s="84">
        <f t="shared" si="2"/>
        <v>13317</v>
      </c>
      <c r="U47" s="84">
        <f t="shared" si="3"/>
        <v>40216.44</v>
      </c>
      <c r="V47" s="84"/>
      <c r="W47" s="84">
        <f t="shared" si="4"/>
        <v>40216.44</v>
      </c>
      <c r="X47" s="26"/>
      <c r="Y47" s="26"/>
    </row>
    <row r="48" spans="1:28" s="9" customFormat="1" ht="16.899999999999999" customHeight="1" x14ac:dyDescent="0.25">
      <c r="A48" s="82">
        <v>36</v>
      </c>
      <c r="B48" s="78" t="s">
        <v>7</v>
      </c>
      <c r="C48" s="78"/>
      <c r="D48" s="80" t="s">
        <v>20</v>
      </c>
      <c r="E48" s="81" t="s">
        <v>150</v>
      </c>
      <c r="F48" s="82"/>
      <c r="G48" s="82"/>
      <c r="H48" s="82"/>
      <c r="I48" s="82">
        <v>2</v>
      </c>
      <c r="J48" s="83">
        <v>2.81</v>
      </c>
      <c r="K48" s="82">
        <v>1</v>
      </c>
      <c r="L48" s="82">
        <v>17697</v>
      </c>
      <c r="M48" s="84">
        <f t="shared" si="0"/>
        <v>49728.57</v>
      </c>
      <c r="N48" s="84">
        <f t="shared" si="1"/>
        <v>49728.57</v>
      </c>
      <c r="O48" s="82"/>
      <c r="P48" s="82"/>
      <c r="Q48" s="82"/>
      <c r="R48" s="84">
        <v>13261</v>
      </c>
      <c r="S48" s="82"/>
      <c r="T48" s="84">
        <f t="shared" si="2"/>
        <v>13261</v>
      </c>
      <c r="U48" s="84">
        <f t="shared" si="3"/>
        <v>62989.57</v>
      </c>
      <c r="V48" s="84">
        <f>N48*10%</f>
        <v>4972.857</v>
      </c>
      <c r="W48" s="84">
        <f t="shared" si="4"/>
        <v>67962.426999999996</v>
      </c>
      <c r="X48" s="26"/>
      <c r="Y48" s="26"/>
    </row>
    <row r="49" spans="1:27" s="9" customFormat="1" ht="32.25" customHeight="1" x14ac:dyDescent="0.25">
      <c r="A49" s="77">
        <v>37</v>
      </c>
      <c r="B49" s="78" t="s">
        <v>14</v>
      </c>
      <c r="C49" s="78" t="s">
        <v>112</v>
      </c>
      <c r="D49" s="80" t="s">
        <v>33</v>
      </c>
      <c r="E49" s="81" t="s">
        <v>151</v>
      </c>
      <c r="F49" s="82"/>
      <c r="G49" s="82">
        <v>10</v>
      </c>
      <c r="H49" s="82" t="s">
        <v>68</v>
      </c>
      <c r="I49" s="82"/>
      <c r="J49" s="83">
        <v>4.83</v>
      </c>
      <c r="K49" s="82">
        <v>0.5</v>
      </c>
      <c r="L49" s="82">
        <v>17697</v>
      </c>
      <c r="M49" s="84">
        <f t="shared" si="0"/>
        <v>85476.51</v>
      </c>
      <c r="N49" s="84">
        <f t="shared" si="1"/>
        <v>42738.254999999997</v>
      </c>
      <c r="O49" s="82"/>
      <c r="P49" s="82"/>
      <c r="Q49" s="82"/>
      <c r="R49" s="82"/>
      <c r="S49" s="82"/>
      <c r="T49" s="84">
        <f t="shared" si="2"/>
        <v>0</v>
      </c>
      <c r="U49" s="84">
        <f t="shared" si="3"/>
        <v>42738.254999999997</v>
      </c>
      <c r="V49" s="84"/>
      <c r="W49" s="84">
        <f t="shared" si="4"/>
        <v>42738.254999999997</v>
      </c>
      <c r="X49" s="26"/>
      <c r="Y49" s="26"/>
    </row>
    <row r="50" spans="1:27" s="9" customFormat="1" ht="16.899999999999999" customHeight="1" x14ac:dyDescent="0.25">
      <c r="A50" s="82">
        <v>38</v>
      </c>
      <c r="B50" s="78" t="s">
        <v>21</v>
      </c>
      <c r="C50" s="78"/>
      <c r="D50" s="80" t="s">
        <v>20</v>
      </c>
      <c r="E50" s="81" t="s">
        <v>177</v>
      </c>
      <c r="F50" s="82"/>
      <c r="G50" s="82"/>
      <c r="H50" s="82" t="s">
        <v>69</v>
      </c>
      <c r="I50" s="82"/>
      <c r="J50" s="83">
        <v>3.46</v>
      </c>
      <c r="K50" s="82">
        <v>1</v>
      </c>
      <c r="L50" s="82">
        <v>17697</v>
      </c>
      <c r="M50" s="84">
        <f t="shared" si="0"/>
        <v>61231.62</v>
      </c>
      <c r="N50" s="84">
        <f t="shared" si="1"/>
        <v>61231.62</v>
      </c>
      <c r="O50" s="82"/>
      <c r="P50" s="82"/>
      <c r="Q50" s="82"/>
      <c r="R50" s="82"/>
      <c r="S50" s="82"/>
      <c r="T50" s="84">
        <f t="shared" si="2"/>
        <v>0</v>
      </c>
      <c r="U50" s="84">
        <f t="shared" si="3"/>
        <v>61231.62</v>
      </c>
      <c r="V50" s="84">
        <f>N50*10%</f>
        <v>6123.1620000000003</v>
      </c>
      <c r="W50" s="84">
        <f t="shared" si="4"/>
        <v>67354.782000000007</v>
      </c>
      <c r="X50" s="26"/>
      <c r="Y50" s="28"/>
      <c r="Z50" s="24"/>
      <c r="AA50" s="24"/>
    </row>
    <row r="51" spans="1:27" s="9" customFormat="1" ht="16.899999999999999" customHeight="1" x14ac:dyDescent="0.25">
      <c r="A51" s="77">
        <v>39</v>
      </c>
      <c r="B51" s="78" t="s">
        <v>21</v>
      </c>
      <c r="C51" s="78"/>
      <c r="D51" s="80" t="s">
        <v>20</v>
      </c>
      <c r="E51" s="81" t="s">
        <v>177</v>
      </c>
      <c r="F51" s="82"/>
      <c r="G51" s="82"/>
      <c r="H51" s="82" t="s">
        <v>69</v>
      </c>
      <c r="I51" s="82"/>
      <c r="J51" s="83">
        <v>3.46</v>
      </c>
      <c r="K51" s="82">
        <v>0.5</v>
      </c>
      <c r="L51" s="82">
        <v>17697</v>
      </c>
      <c r="M51" s="84">
        <f t="shared" si="0"/>
        <v>61231.62</v>
      </c>
      <c r="N51" s="84">
        <f t="shared" si="1"/>
        <v>30615.81</v>
      </c>
      <c r="O51" s="82"/>
      <c r="P51" s="82"/>
      <c r="Q51" s="82"/>
      <c r="R51" s="82"/>
      <c r="S51" s="82"/>
      <c r="T51" s="84">
        <f t="shared" si="2"/>
        <v>0</v>
      </c>
      <c r="U51" s="84">
        <f t="shared" si="3"/>
        <v>30615.81</v>
      </c>
      <c r="V51" s="84">
        <v>2929</v>
      </c>
      <c r="W51" s="84">
        <f t="shared" si="4"/>
        <v>33544.81</v>
      </c>
      <c r="X51" s="26"/>
      <c r="Y51" s="28"/>
      <c r="Z51" s="23"/>
      <c r="AA51" s="24"/>
    </row>
    <row r="52" spans="1:27" s="9" customFormat="1" ht="27.75" customHeight="1" x14ac:dyDescent="0.25">
      <c r="A52" s="82">
        <v>40</v>
      </c>
      <c r="B52" s="88" t="s">
        <v>165</v>
      </c>
      <c r="C52" s="88"/>
      <c r="D52" s="90" t="s">
        <v>20</v>
      </c>
      <c r="E52" s="85" t="s">
        <v>136</v>
      </c>
      <c r="F52" s="83"/>
      <c r="G52" s="83"/>
      <c r="H52" s="83"/>
      <c r="I52" s="83">
        <v>2</v>
      </c>
      <c r="J52" s="83">
        <v>2.81</v>
      </c>
      <c r="K52" s="82">
        <v>0.5</v>
      </c>
      <c r="L52" s="82">
        <v>17697</v>
      </c>
      <c r="M52" s="84">
        <f t="shared" si="0"/>
        <v>49728.57</v>
      </c>
      <c r="N52" s="84">
        <f t="shared" si="1"/>
        <v>24864.285</v>
      </c>
      <c r="O52" s="82"/>
      <c r="P52" s="82"/>
      <c r="Q52" s="82"/>
      <c r="R52" s="82"/>
      <c r="S52" s="82"/>
      <c r="T52" s="84">
        <f t="shared" si="2"/>
        <v>0</v>
      </c>
      <c r="U52" s="84">
        <f t="shared" si="3"/>
        <v>24864.285</v>
      </c>
      <c r="V52" s="84">
        <v>2930</v>
      </c>
      <c r="W52" s="84">
        <f t="shared" si="4"/>
        <v>27794.285</v>
      </c>
      <c r="X52" s="26"/>
      <c r="Y52" s="28"/>
      <c r="Z52" s="23"/>
      <c r="AA52" s="24"/>
    </row>
    <row r="53" spans="1:27" s="9" customFormat="1" ht="37.5" customHeight="1" x14ac:dyDescent="0.25">
      <c r="A53" s="77">
        <v>41</v>
      </c>
      <c r="B53" s="78" t="s">
        <v>87</v>
      </c>
      <c r="C53" s="88" t="s">
        <v>123</v>
      </c>
      <c r="D53" s="80" t="s">
        <v>33</v>
      </c>
      <c r="E53" s="81" t="s">
        <v>152</v>
      </c>
      <c r="F53" s="82"/>
      <c r="G53" s="82"/>
      <c r="H53" s="82" t="s">
        <v>65</v>
      </c>
      <c r="I53" s="82"/>
      <c r="J53" s="83">
        <v>4.51</v>
      </c>
      <c r="K53" s="82">
        <v>0.5</v>
      </c>
      <c r="L53" s="82">
        <v>17698</v>
      </c>
      <c r="M53" s="84">
        <f t="shared" si="0"/>
        <v>79817.98</v>
      </c>
      <c r="N53" s="84">
        <f t="shared" si="1"/>
        <v>39908.99</v>
      </c>
      <c r="O53" s="82"/>
      <c r="P53" s="84"/>
      <c r="Q53" s="82"/>
      <c r="R53" s="82"/>
      <c r="S53" s="82"/>
      <c r="T53" s="84">
        <f t="shared" si="2"/>
        <v>0</v>
      </c>
      <c r="U53" s="84">
        <f t="shared" si="3"/>
        <v>39908.99</v>
      </c>
      <c r="V53" s="84"/>
      <c r="W53" s="84">
        <f t="shared" si="4"/>
        <v>39908.99</v>
      </c>
      <c r="X53" s="26"/>
      <c r="Y53" s="26"/>
      <c r="Z53" s="23"/>
      <c r="AA53" s="24"/>
    </row>
    <row r="54" spans="1:27" s="9" customFormat="1" ht="33.75" customHeight="1" x14ac:dyDescent="0.25">
      <c r="A54" s="82">
        <v>42</v>
      </c>
      <c r="B54" s="78" t="s">
        <v>45</v>
      </c>
      <c r="C54" s="78" t="s">
        <v>94</v>
      </c>
      <c r="D54" s="80" t="s">
        <v>33</v>
      </c>
      <c r="E54" s="81" t="s">
        <v>153</v>
      </c>
      <c r="F54" s="82"/>
      <c r="G54" s="82">
        <v>7</v>
      </c>
      <c r="H54" s="83" t="s">
        <v>78</v>
      </c>
      <c r="I54" s="96"/>
      <c r="J54" s="83">
        <v>5.94</v>
      </c>
      <c r="K54" s="82">
        <v>1</v>
      </c>
      <c r="L54" s="82">
        <v>17697</v>
      </c>
      <c r="M54" s="84">
        <f t="shared" si="0"/>
        <v>105120.18000000001</v>
      </c>
      <c r="N54" s="84">
        <f t="shared" si="1"/>
        <v>105120.18000000001</v>
      </c>
      <c r="O54" s="82"/>
      <c r="P54" s="82"/>
      <c r="Q54" s="82"/>
      <c r="R54" s="82"/>
      <c r="S54" s="82"/>
      <c r="T54" s="84">
        <f t="shared" si="2"/>
        <v>0</v>
      </c>
      <c r="U54" s="84">
        <f t="shared" si="3"/>
        <v>105120.18000000001</v>
      </c>
      <c r="V54" s="84">
        <f t="shared" ref="V54:V62" si="7">N54*10%</f>
        <v>10512.018000000002</v>
      </c>
      <c r="W54" s="84">
        <f t="shared" si="4"/>
        <v>115632.198</v>
      </c>
      <c r="X54" s="26"/>
      <c r="Y54" s="26"/>
    </row>
    <row r="55" spans="1:27" s="9" customFormat="1" ht="30" customHeight="1" x14ac:dyDescent="0.25">
      <c r="A55" s="77">
        <v>43</v>
      </c>
      <c r="B55" s="78" t="s">
        <v>108</v>
      </c>
      <c r="C55" s="88" t="s">
        <v>114</v>
      </c>
      <c r="D55" s="80" t="s">
        <v>33</v>
      </c>
      <c r="E55" s="85" t="s">
        <v>166</v>
      </c>
      <c r="F55" s="82"/>
      <c r="G55" s="82"/>
      <c r="H55" s="82" t="s">
        <v>109</v>
      </c>
      <c r="I55" s="82"/>
      <c r="J55" s="83">
        <v>7.4</v>
      </c>
      <c r="K55" s="82">
        <v>1</v>
      </c>
      <c r="L55" s="82">
        <v>17697</v>
      </c>
      <c r="M55" s="84">
        <f>L55*J55</f>
        <v>130957.8</v>
      </c>
      <c r="N55" s="84">
        <f>K55*M55</f>
        <v>130957.8</v>
      </c>
      <c r="O55" s="82"/>
      <c r="P55" s="82"/>
      <c r="Q55" s="82"/>
      <c r="R55" s="82"/>
      <c r="S55" s="82"/>
      <c r="T55" s="84"/>
      <c r="U55" s="84">
        <f t="shared" si="3"/>
        <v>130957.8</v>
      </c>
      <c r="V55" s="84">
        <f>N55*10%</f>
        <v>13095.78</v>
      </c>
      <c r="W55" s="84">
        <f t="shared" si="4"/>
        <v>144053.58000000002</v>
      </c>
      <c r="X55" s="26"/>
      <c r="Y55" s="26"/>
    </row>
    <row r="56" spans="1:27" s="9" customFormat="1" ht="16.899999999999999" customHeight="1" x14ac:dyDescent="0.25">
      <c r="A56" s="82">
        <v>44</v>
      </c>
      <c r="B56" s="78" t="s">
        <v>6</v>
      </c>
      <c r="C56" s="78"/>
      <c r="D56" s="80" t="s">
        <v>88</v>
      </c>
      <c r="E56" s="81" t="s">
        <v>154</v>
      </c>
      <c r="F56" s="82"/>
      <c r="G56" s="82"/>
      <c r="H56" s="82"/>
      <c r="I56" s="82">
        <v>2</v>
      </c>
      <c r="J56" s="83">
        <v>2.81</v>
      </c>
      <c r="K56" s="82">
        <v>1</v>
      </c>
      <c r="L56" s="82">
        <v>17697</v>
      </c>
      <c r="M56" s="84">
        <f t="shared" si="0"/>
        <v>49728.57</v>
      </c>
      <c r="N56" s="84">
        <f t="shared" si="1"/>
        <v>49728.57</v>
      </c>
      <c r="O56" s="82"/>
      <c r="P56" s="82"/>
      <c r="Q56" s="82"/>
      <c r="R56" s="82"/>
      <c r="S56" s="82"/>
      <c r="T56" s="84">
        <f t="shared" si="2"/>
        <v>0</v>
      </c>
      <c r="U56" s="84">
        <f t="shared" si="3"/>
        <v>49728.57</v>
      </c>
      <c r="V56" s="84">
        <f t="shared" si="7"/>
        <v>4972.857</v>
      </c>
      <c r="W56" s="84">
        <f t="shared" si="4"/>
        <v>54701.426999999996</v>
      </c>
      <c r="X56" s="26"/>
      <c r="Y56" s="26"/>
      <c r="Z56" s="20"/>
    </row>
    <row r="57" spans="1:27" s="9" customFormat="1" ht="16.899999999999999" customHeight="1" x14ac:dyDescent="0.25">
      <c r="A57" s="77">
        <v>45</v>
      </c>
      <c r="B57" s="78" t="s">
        <v>7</v>
      </c>
      <c r="C57" s="78"/>
      <c r="D57" s="80" t="s">
        <v>20</v>
      </c>
      <c r="E57" s="81" t="s">
        <v>155</v>
      </c>
      <c r="F57" s="82"/>
      <c r="G57" s="82"/>
      <c r="H57" s="82"/>
      <c r="I57" s="82">
        <v>2</v>
      </c>
      <c r="J57" s="83">
        <v>2.81</v>
      </c>
      <c r="K57" s="82">
        <v>1</v>
      </c>
      <c r="L57" s="82">
        <v>17697</v>
      </c>
      <c r="M57" s="84">
        <f t="shared" si="0"/>
        <v>49728.57</v>
      </c>
      <c r="N57" s="84">
        <f t="shared" si="1"/>
        <v>49728.57</v>
      </c>
      <c r="O57" s="82"/>
      <c r="P57" s="82"/>
      <c r="Q57" s="82"/>
      <c r="R57" s="84">
        <v>13261</v>
      </c>
      <c r="S57" s="82"/>
      <c r="T57" s="84">
        <f t="shared" si="2"/>
        <v>13261</v>
      </c>
      <c r="U57" s="84">
        <f t="shared" si="3"/>
        <v>62989.57</v>
      </c>
      <c r="V57" s="84">
        <f t="shared" si="7"/>
        <v>4972.857</v>
      </c>
      <c r="W57" s="84">
        <f t="shared" si="4"/>
        <v>67962.426999999996</v>
      </c>
      <c r="X57" s="26"/>
      <c r="Y57" s="26"/>
    </row>
    <row r="58" spans="1:27" s="9" customFormat="1" ht="45.75" customHeight="1" x14ac:dyDescent="0.25">
      <c r="A58" s="82">
        <v>46</v>
      </c>
      <c r="B58" s="78" t="s">
        <v>47</v>
      </c>
      <c r="C58" s="78" t="s">
        <v>93</v>
      </c>
      <c r="D58" s="80" t="s">
        <v>33</v>
      </c>
      <c r="E58" s="81" t="s">
        <v>156</v>
      </c>
      <c r="F58" s="82"/>
      <c r="G58" s="82">
        <v>5</v>
      </c>
      <c r="H58" s="82" t="s">
        <v>70</v>
      </c>
      <c r="I58" s="82"/>
      <c r="J58" s="83">
        <v>8.25</v>
      </c>
      <c r="K58" s="82">
        <v>1</v>
      </c>
      <c r="L58" s="82">
        <v>17697</v>
      </c>
      <c r="M58" s="84">
        <f t="shared" si="0"/>
        <v>146000.25</v>
      </c>
      <c r="N58" s="84">
        <f t="shared" si="1"/>
        <v>146000.25</v>
      </c>
      <c r="O58" s="82"/>
      <c r="P58" s="82"/>
      <c r="Q58" s="82"/>
      <c r="R58" s="82"/>
      <c r="S58" s="82"/>
      <c r="T58" s="84">
        <f t="shared" si="2"/>
        <v>0</v>
      </c>
      <c r="U58" s="84">
        <f t="shared" si="3"/>
        <v>146000.25</v>
      </c>
      <c r="V58" s="84">
        <f t="shared" si="7"/>
        <v>14600.025000000001</v>
      </c>
      <c r="W58" s="84">
        <f t="shared" si="4"/>
        <v>160600.27499999999</v>
      </c>
      <c r="X58" s="26"/>
      <c r="Y58" s="26"/>
      <c r="Z58" s="20"/>
    </row>
    <row r="59" spans="1:27" s="9" customFormat="1" ht="30.75" customHeight="1" x14ac:dyDescent="0.25">
      <c r="A59" s="77">
        <v>47</v>
      </c>
      <c r="B59" s="78" t="s">
        <v>16</v>
      </c>
      <c r="C59" s="78" t="s">
        <v>118</v>
      </c>
      <c r="D59" s="80" t="s">
        <v>20</v>
      </c>
      <c r="E59" s="97" t="s">
        <v>160</v>
      </c>
      <c r="F59" s="82" t="s">
        <v>170</v>
      </c>
      <c r="G59" s="82">
        <v>11</v>
      </c>
      <c r="H59" s="82" t="s">
        <v>169</v>
      </c>
      <c r="I59" s="82"/>
      <c r="J59" s="83">
        <v>4.53</v>
      </c>
      <c r="K59" s="82">
        <v>1</v>
      </c>
      <c r="L59" s="82">
        <v>17697</v>
      </c>
      <c r="M59" s="84">
        <f t="shared" si="0"/>
        <v>80167.41</v>
      </c>
      <c r="N59" s="84">
        <f t="shared" si="1"/>
        <v>80167.41</v>
      </c>
      <c r="O59" s="82"/>
      <c r="P59" s="82"/>
      <c r="Q59" s="82"/>
      <c r="R59" s="82"/>
      <c r="S59" s="82"/>
      <c r="T59" s="84">
        <f t="shared" si="2"/>
        <v>0</v>
      </c>
      <c r="U59" s="84">
        <f t="shared" si="3"/>
        <v>80167.41</v>
      </c>
      <c r="V59" s="84">
        <f t="shared" si="7"/>
        <v>8016.7410000000009</v>
      </c>
      <c r="W59" s="84">
        <f t="shared" si="4"/>
        <v>88184.150999999998</v>
      </c>
      <c r="X59" s="26"/>
      <c r="Y59" s="26"/>
      <c r="Z59" s="20"/>
    </row>
    <row r="60" spans="1:27" s="9" customFormat="1" ht="16.899999999999999" customHeight="1" x14ac:dyDescent="0.25">
      <c r="A60" s="82">
        <v>48</v>
      </c>
      <c r="B60" s="78" t="s">
        <v>7</v>
      </c>
      <c r="C60" s="78"/>
      <c r="D60" s="80" t="s">
        <v>20</v>
      </c>
      <c r="E60" s="81" t="s">
        <v>157</v>
      </c>
      <c r="F60" s="82"/>
      <c r="G60" s="82"/>
      <c r="H60" s="82"/>
      <c r="I60" s="82">
        <v>2</v>
      </c>
      <c r="J60" s="83">
        <v>2.81</v>
      </c>
      <c r="K60" s="82">
        <v>1</v>
      </c>
      <c r="L60" s="82">
        <v>17697</v>
      </c>
      <c r="M60" s="84">
        <f t="shared" si="0"/>
        <v>49728.57</v>
      </c>
      <c r="N60" s="84">
        <f t="shared" si="1"/>
        <v>49728.57</v>
      </c>
      <c r="O60" s="82"/>
      <c r="P60" s="82"/>
      <c r="Q60" s="82"/>
      <c r="R60" s="84">
        <v>13261</v>
      </c>
      <c r="S60" s="82"/>
      <c r="T60" s="84">
        <f t="shared" si="2"/>
        <v>13261</v>
      </c>
      <c r="U60" s="84">
        <f t="shared" si="3"/>
        <v>62989.57</v>
      </c>
      <c r="V60" s="84">
        <f t="shared" si="7"/>
        <v>4972.857</v>
      </c>
      <c r="W60" s="84">
        <f t="shared" si="4"/>
        <v>67962.426999999996</v>
      </c>
      <c r="X60" s="26"/>
      <c r="Y60" s="26"/>
      <c r="Z60" s="20"/>
    </row>
    <row r="61" spans="1:27" s="9" customFormat="1" ht="16.899999999999999" customHeight="1" x14ac:dyDescent="0.25">
      <c r="A61" s="77">
        <v>49</v>
      </c>
      <c r="B61" s="88" t="s">
        <v>162</v>
      </c>
      <c r="C61" s="88"/>
      <c r="D61" s="90" t="s">
        <v>33</v>
      </c>
      <c r="E61" s="85" t="s">
        <v>73</v>
      </c>
      <c r="F61" s="83"/>
      <c r="G61" s="83"/>
      <c r="H61" s="83" t="s">
        <v>75</v>
      </c>
      <c r="I61" s="83">
        <v>2</v>
      </c>
      <c r="J61" s="83">
        <v>2.81</v>
      </c>
      <c r="K61" s="82">
        <v>0.5</v>
      </c>
      <c r="L61" s="82">
        <v>17697</v>
      </c>
      <c r="M61" s="84">
        <f t="shared" si="0"/>
        <v>49728.57</v>
      </c>
      <c r="N61" s="84">
        <f t="shared" si="1"/>
        <v>24864.285</v>
      </c>
      <c r="O61" s="82"/>
      <c r="P61" s="82"/>
      <c r="Q61" s="82"/>
      <c r="R61" s="84"/>
      <c r="S61" s="82"/>
      <c r="T61" s="84"/>
      <c r="U61" s="84">
        <f t="shared" si="3"/>
        <v>24864.285</v>
      </c>
      <c r="V61" s="84">
        <f t="shared" si="7"/>
        <v>2486.4285</v>
      </c>
      <c r="W61" s="84">
        <f t="shared" si="4"/>
        <v>27350.713499999998</v>
      </c>
      <c r="X61" s="26"/>
      <c r="Y61" s="26"/>
      <c r="Z61" s="20"/>
    </row>
    <row r="62" spans="1:27" s="9" customFormat="1" ht="16.899999999999999" customHeight="1" x14ac:dyDescent="0.25">
      <c r="A62" s="82">
        <v>50</v>
      </c>
      <c r="B62" s="78" t="s">
        <v>6</v>
      </c>
      <c r="C62" s="78"/>
      <c r="D62" s="80" t="s">
        <v>20</v>
      </c>
      <c r="E62" s="81" t="s">
        <v>158</v>
      </c>
      <c r="F62" s="82"/>
      <c r="G62" s="82"/>
      <c r="H62" s="82"/>
      <c r="I62" s="82">
        <v>2</v>
      </c>
      <c r="J62" s="83">
        <v>2.81</v>
      </c>
      <c r="K62" s="82">
        <v>0.5</v>
      </c>
      <c r="L62" s="82">
        <v>17697</v>
      </c>
      <c r="M62" s="84">
        <f t="shared" si="0"/>
        <v>49728.57</v>
      </c>
      <c r="N62" s="84">
        <f t="shared" si="1"/>
        <v>24864.285</v>
      </c>
      <c r="O62" s="82"/>
      <c r="P62" s="82"/>
      <c r="Q62" s="82"/>
      <c r="R62" s="82"/>
      <c r="S62" s="82"/>
      <c r="T62" s="84">
        <f t="shared" si="2"/>
        <v>0</v>
      </c>
      <c r="U62" s="84">
        <v>24865</v>
      </c>
      <c r="V62" s="84">
        <f t="shared" si="7"/>
        <v>2486.4285</v>
      </c>
      <c r="W62" s="84">
        <f t="shared" si="4"/>
        <v>27351.428500000002</v>
      </c>
      <c r="X62" s="26"/>
      <c r="Y62" s="26"/>
      <c r="Z62" s="20"/>
    </row>
    <row r="63" spans="1:27" s="9" customFormat="1" ht="16.899999999999999" customHeight="1" x14ac:dyDescent="0.25">
      <c r="A63" s="77">
        <v>51</v>
      </c>
      <c r="B63" s="78" t="s">
        <v>7</v>
      </c>
      <c r="C63" s="78"/>
      <c r="D63" s="80" t="s">
        <v>20</v>
      </c>
      <c r="E63" s="81" t="s">
        <v>159</v>
      </c>
      <c r="F63" s="82"/>
      <c r="G63" s="82"/>
      <c r="H63" s="82"/>
      <c r="I63" s="82">
        <v>2</v>
      </c>
      <c r="J63" s="83">
        <v>2.81</v>
      </c>
      <c r="K63" s="82">
        <v>1</v>
      </c>
      <c r="L63" s="82">
        <v>17697</v>
      </c>
      <c r="M63" s="84">
        <f t="shared" si="0"/>
        <v>49728.57</v>
      </c>
      <c r="N63" s="84">
        <f t="shared" si="1"/>
        <v>49728.57</v>
      </c>
      <c r="O63" s="82"/>
      <c r="P63" s="82"/>
      <c r="Q63" s="82"/>
      <c r="R63" s="84">
        <v>13261</v>
      </c>
      <c r="S63" s="82"/>
      <c r="T63" s="84">
        <f t="shared" si="2"/>
        <v>13261</v>
      </c>
      <c r="U63" s="84">
        <f t="shared" si="3"/>
        <v>62989.57</v>
      </c>
      <c r="V63" s="84">
        <f>N63*10%</f>
        <v>4972.857</v>
      </c>
      <c r="W63" s="84">
        <f t="shared" si="4"/>
        <v>67962.426999999996</v>
      </c>
      <c r="X63" s="26"/>
      <c r="Y63" s="26"/>
      <c r="Z63" s="20"/>
    </row>
    <row r="64" spans="1:27" s="9" customFormat="1" ht="50.25" customHeight="1" x14ac:dyDescent="0.25">
      <c r="A64" s="82">
        <v>52</v>
      </c>
      <c r="B64" s="78" t="s">
        <v>12</v>
      </c>
      <c r="C64" s="88" t="s">
        <v>116</v>
      </c>
      <c r="D64" s="80" t="s">
        <v>33</v>
      </c>
      <c r="E64" s="81" t="s">
        <v>128</v>
      </c>
      <c r="F64" s="82"/>
      <c r="G64" s="82">
        <v>10</v>
      </c>
      <c r="H64" s="82" t="s">
        <v>79</v>
      </c>
      <c r="I64" s="82"/>
      <c r="J64" s="83">
        <v>6.09</v>
      </c>
      <c r="K64" s="82">
        <v>0.5</v>
      </c>
      <c r="L64" s="82">
        <v>17697</v>
      </c>
      <c r="M64" s="84">
        <f t="shared" si="0"/>
        <v>107774.73</v>
      </c>
      <c r="N64" s="84">
        <f t="shared" si="1"/>
        <v>53887.364999999998</v>
      </c>
      <c r="O64" s="82"/>
      <c r="P64" s="82"/>
      <c r="Q64" s="82"/>
      <c r="R64" s="82"/>
      <c r="S64" s="82"/>
      <c r="T64" s="84">
        <f t="shared" si="2"/>
        <v>0</v>
      </c>
      <c r="U64" s="84">
        <f t="shared" si="3"/>
        <v>53887.364999999998</v>
      </c>
      <c r="V64" s="84"/>
      <c r="W64" s="84">
        <f t="shared" si="4"/>
        <v>53887.364999999998</v>
      </c>
      <c r="X64" s="26"/>
      <c r="Y64" s="26"/>
    </row>
    <row r="65" spans="1:27" s="9" customFormat="1" ht="48" customHeight="1" x14ac:dyDescent="0.25">
      <c r="A65" s="77">
        <v>53</v>
      </c>
      <c r="B65" s="78" t="s">
        <v>12</v>
      </c>
      <c r="C65" s="88" t="s">
        <v>122</v>
      </c>
      <c r="D65" s="80" t="s">
        <v>33</v>
      </c>
      <c r="E65" s="81" t="s">
        <v>160</v>
      </c>
      <c r="F65" s="82"/>
      <c r="G65" s="82">
        <v>10</v>
      </c>
      <c r="H65" s="82" t="s">
        <v>79</v>
      </c>
      <c r="I65" s="82"/>
      <c r="J65" s="83">
        <v>6.45</v>
      </c>
      <c r="K65" s="82">
        <v>0.5</v>
      </c>
      <c r="L65" s="82">
        <v>17697</v>
      </c>
      <c r="M65" s="84">
        <f t="shared" si="0"/>
        <v>114145.65000000001</v>
      </c>
      <c r="N65" s="84">
        <f t="shared" si="1"/>
        <v>57072.825000000004</v>
      </c>
      <c r="O65" s="82"/>
      <c r="P65" s="82"/>
      <c r="Q65" s="82"/>
      <c r="R65" s="82"/>
      <c r="S65" s="82"/>
      <c r="T65" s="84">
        <f t="shared" si="2"/>
        <v>0</v>
      </c>
      <c r="U65" s="84">
        <f t="shared" si="3"/>
        <v>57072.825000000004</v>
      </c>
      <c r="V65" s="84"/>
      <c r="W65" s="84">
        <f t="shared" si="4"/>
        <v>57072.825000000004</v>
      </c>
      <c r="X65" s="26"/>
      <c r="Y65" s="26"/>
    </row>
    <row r="66" spans="1:27" s="9" customFormat="1" ht="19.5" customHeight="1" x14ac:dyDescent="0.25">
      <c r="A66" s="82">
        <v>54</v>
      </c>
      <c r="B66" s="78" t="s">
        <v>17</v>
      </c>
      <c r="C66" s="78" t="s">
        <v>92</v>
      </c>
      <c r="D66" s="80" t="s">
        <v>33</v>
      </c>
      <c r="E66" s="81" t="s">
        <v>161</v>
      </c>
      <c r="F66" s="82" t="s">
        <v>120</v>
      </c>
      <c r="G66" s="82">
        <v>10</v>
      </c>
      <c r="H66" s="82" t="s">
        <v>81</v>
      </c>
      <c r="I66" s="82"/>
      <c r="J66" s="83">
        <v>5.35</v>
      </c>
      <c r="K66" s="82">
        <v>1</v>
      </c>
      <c r="L66" s="82">
        <v>17697</v>
      </c>
      <c r="M66" s="84">
        <f t="shared" si="0"/>
        <v>94678.95</v>
      </c>
      <c r="N66" s="84">
        <f t="shared" si="1"/>
        <v>94678.95</v>
      </c>
      <c r="O66" s="82"/>
      <c r="P66" s="82"/>
      <c r="Q66" s="82"/>
      <c r="R66" s="82"/>
      <c r="S66" s="82"/>
      <c r="T66" s="84">
        <f t="shared" si="2"/>
        <v>0</v>
      </c>
      <c r="U66" s="84">
        <f t="shared" si="3"/>
        <v>94678.95</v>
      </c>
      <c r="V66" s="84">
        <f>N66*10%</f>
        <v>9467.8950000000004</v>
      </c>
      <c r="W66" s="84">
        <f t="shared" si="4"/>
        <v>104146.845</v>
      </c>
      <c r="X66" s="28"/>
      <c r="Y66" s="28"/>
      <c r="Z66" s="20"/>
      <c r="AA66" s="20"/>
    </row>
    <row r="67" spans="1:27" s="9" customFormat="1" ht="22.15" customHeight="1" x14ac:dyDescent="0.25">
      <c r="A67" s="82"/>
      <c r="B67" s="98"/>
      <c r="C67" s="98"/>
      <c r="D67" s="99"/>
      <c r="E67" s="81"/>
      <c r="F67" s="82"/>
      <c r="G67" s="99"/>
      <c r="H67" s="99"/>
      <c r="I67" s="100"/>
      <c r="J67" s="100"/>
      <c r="K67" s="101">
        <f>SUM(K13:K66)</f>
        <v>42.5</v>
      </c>
      <c r="L67" s="101"/>
      <c r="M67" s="101"/>
      <c r="N67" s="102">
        <f>SUM(N13:N66)</f>
        <v>3072201.4550000001</v>
      </c>
      <c r="O67" s="102"/>
      <c r="P67" s="102">
        <f>SUM(P13:P66)</f>
        <v>32740.199999999997</v>
      </c>
      <c r="Q67" s="102"/>
      <c r="R67" s="102">
        <f t="shared" ref="R67:U67" si="8">SUM(R13:R66)</f>
        <v>106200</v>
      </c>
      <c r="S67" s="102">
        <f t="shared" si="8"/>
        <v>47226</v>
      </c>
      <c r="T67" s="102">
        <f t="shared" si="8"/>
        <v>186166.2</v>
      </c>
      <c r="U67" s="102">
        <f t="shared" si="8"/>
        <v>3258368.37</v>
      </c>
      <c r="V67" s="102">
        <f>SUM(V13:V66)</f>
        <v>260466.02499999997</v>
      </c>
      <c r="W67" s="102">
        <f>SUM(W13:W66)</f>
        <v>3518834.3950000014</v>
      </c>
      <c r="X67" s="27"/>
      <c r="Y67" s="27"/>
      <c r="Z67" s="20"/>
      <c r="AA67" s="20"/>
    </row>
    <row r="68" spans="1:27" ht="22.15" customHeight="1" x14ac:dyDescent="0.25">
      <c r="A68" s="69"/>
      <c r="B68" s="70"/>
      <c r="C68" s="70"/>
      <c r="D68" s="69"/>
      <c r="E68" s="103" t="s">
        <v>91</v>
      </c>
      <c r="F68" s="76"/>
      <c r="G68" s="76"/>
      <c r="H68" s="76"/>
      <c r="I68" s="74"/>
      <c r="J68" s="74"/>
      <c r="K68" s="76"/>
      <c r="L68" s="74"/>
      <c r="M68" s="74"/>
      <c r="N68" s="74"/>
      <c r="O68" s="74"/>
      <c r="P68" s="74"/>
      <c r="Q68" s="74"/>
      <c r="R68" s="69"/>
      <c r="S68" s="69"/>
      <c r="T68" s="69"/>
      <c r="U68" s="69"/>
      <c r="V68" s="69"/>
      <c r="W68" s="69"/>
      <c r="X68" s="3"/>
      <c r="Y68" s="3"/>
    </row>
    <row r="69" spans="1:27" ht="22.15" customHeight="1" x14ac:dyDescent="0.25">
      <c r="A69" s="69"/>
      <c r="B69" s="70"/>
      <c r="C69" s="70"/>
      <c r="D69" s="69"/>
      <c r="E69" s="104" t="s">
        <v>126</v>
      </c>
      <c r="F69" s="76"/>
      <c r="G69" s="76"/>
      <c r="H69" s="76"/>
      <c r="I69" s="74"/>
      <c r="J69" s="74"/>
      <c r="K69" s="76"/>
      <c r="L69" s="74"/>
      <c r="M69" s="74"/>
      <c r="N69" s="74"/>
      <c r="O69" s="74"/>
      <c r="P69" s="74"/>
      <c r="Q69" s="74"/>
      <c r="R69" s="69"/>
      <c r="S69" s="69"/>
      <c r="T69" s="69"/>
      <c r="U69" s="69"/>
      <c r="V69" s="69"/>
      <c r="W69" s="69"/>
    </row>
    <row r="70" spans="1:27" ht="22.15" customHeight="1" x14ac:dyDescent="0.25">
      <c r="A70" s="69"/>
      <c r="B70" s="105"/>
      <c r="C70" s="105"/>
      <c r="D70" s="106"/>
      <c r="E70" s="104" t="s">
        <v>61</v>
      </c>
      <c r="F70" s="76"/>
      <c r="G70" s="76"/>
      <c r="H70" s="76"/>
      <c r="I70" s="74"/>
      <c r="J70" s="74"/>
      <c r="K70" s="76"/>
      <c r="L70" s="74"/>
      <c r="M70" s="74"/>
      <c r="N70" s="74"/>
      <c r="O70" s="74"/>
      <c r="P70" s="74"/>
      <c r="Q70" s="74"/>
      <c r="R70" s="69"/>
      <c r="S70" s="69"/>
      <c r="T70" s="69"/>
      <c r="U70" s="69"/>
      <c r="V70" s="69"/>
      <c r="W70" s="69"/>
    </row>
    <row r="71" spans="1:27" ht="22.15" customHeight="1" x14ac:dyDescent="0.25">
      <c r="A71" s="69"/>
      <c r="B71" s="70"/>
      <c r="C71" s="70"/>
      <c r="D71" s="69"/>
      <c r="E71" s="107"/>
      <c r="F71" s="72"/>
      <c r="G71" s="76"/>
      <c r="H71" s="76"/>
      <c r="I71" s="74"/>
      <c r="J71" s="74"/>
      <c r="K71" s="76"/>
      <c r="L71" s="74"/>
      <c r="M71" s="74"/>
      <c r="N71" s="74"/>
      <c r="O71" s="74"/>
      <c r="P71" s="74"/>
      <c r="Q71" s="74"/>
      <c r="R71" s="69"/>
      <c r="S71" s="69"/>
      <c r="T71" s="69"/>
      <c r="U71" s="69"/>
      <c r="V71" s="69"/>
      <c r="W71" s="69"/>
    </row>
    <row r="72" spans="1:27" ht="22.15" customHeight="1" x14ac:dyDescent="0.25">
      <c r="A72" s="108"/>
      <c r="B72" s="109"/>
      <c r="C72" s="109"/>
      <c r="D72" s="108"/>
      <c r="E72" s="110"/>
      <c r="F72" s="110"/>
      <c r="G72" s="110"/>
      <c r="H72" s="110"/>
      <c r="I72" s="111"/>
      <c r="J72" s="111"/>
      <c r="K72" s="110"/>
      <c r="L72" s="111"/>
      <c r="M72" s="111"/>
      <c r="N72" s="111"/>
      <c r="O72" s="111"/>
      <c r="P72" s="111"/>
      <c r="Q72" s="111"/>
      <c r="R72" s="108"/>
      <c r="S72" s="108"/>
      <c r="T72" s="108"/>
      <c r="U72" s="108"/>
      <c r="V72" s="108"/>
      <c r="W72" s="108"/>
    </row>
    <row r="73" spans="1:27" ht="22.15" customHeight="1" x14ac:dyDescent="0.25">
      <c r="A73" s="108"/>
      <c r="B73" s="109"/>
      <c r="C73" s="109"/>
      <c r="D73" s="108"/>
      <c r="E73" s="110"/>
      <c r="F73" s="110"/>
      <c r="G73" s="110"/>
      <c r="H73" s="110"/>
      <c r="I73" s="111"/>
      <c r="J73" s="111"/>
      <c r="K73" s="110"/>
      <c r="L73" s="111"/>
      <c r="M73" s="111"/>
      <c r="N73" s="111"/>
      <c r="O73" s="111"/>
      <c r="P73" s="111"/>
      <c r="Q73" s="111"/>
      <c r="R73" s="108"/>
      <c r="S73" s="108"/>
      <c r="T73" s="108"/>
      <c r="U73" s="108"/>
      <c r="V73" s="108"/>
      <c r="W73" s="108"/>
    </row>
    <row r="74" spans="1:27" ht="22.15" customHeight="1" x14ac:dyDescent="0.25">
      <c r="A74" s="108"/>
      <c r="B74" s="109"/>
      <c r="C74" s="109"/>
      <c r="D74" s="108"/>
      <c r="E74" s="110"/>
      <c r="F74" s="110"/>
      <c r="G74" s="110"/>
      <c r="H74" s="110"/>
      <c r="I74" s="111"/>
      <c r="J74" s="111"/>
      <c r="K74" s="110"/>
      <c r="L74" s="111"/>
      <c r="M74" s="111"/>
      <c r="N74" s="111"/>
      <c r="O74" s="111"/>
      <c r="P74" s="111"/>
      <c r="Q74" s="111"/>
      <c r="R74" s="108"/>
      <c r="S74" s="108"/>
      <c r="T74" s="108"/>
      <c r="U74" s="108"/>
      <c r="V74" s="108"/>
      <c r="W74" s="108"/>
    </row>
    <row r="75" spans="1:27" ht="22.15" customHeight="1" x14ac:dyDescent="0.25">
      <c r="A75" s="108"/>
      <c r="B75" s="109"/>
      <c r="C75" s="109"/>
      <c r="D75" s="108"/>
      <c r="E75" s="110"/>
      <c r="F75" s="110"/>
      <c r="G75" s="110"/>
      <c r="H75" s="110"/>
      <c r="I75" s="111"/>
      <c r="J75" s="111"/>
      <c r="K75" s="110"/>
      <c r="L75" s="111"/>
      <c r="M75" s="111"/>
      <c r="N75" s="111"/>
      <c r="O75" s="111"/>
      <c r="P75" s="111"/>
      <c r="Q75" s="111"/>
      <c r="R75" s="108"/>
      <c r="S75" s="108"/>
      <c r="T75" s="108"/>
      <c r="U75" s="108"/>
      <c r="V75" s="108"/>
      <c r="W75" s="108"/>
    </row>
    <row r="76" spans="1:27" ht="22.15" customHeight="1" x14ac:dyDescent="0.25">
      <c r="A76" s="108"/>
      <c r="B76" s="109"/>
      <c r="C76" s="109"/>
      <c r="D76" s="108"/>
      <c r="E76" s="110"/>
      <c r="F76" s="110"/>
      <c r="G76" s="110"/>
      <c r="H76" s="110"/>
      <c r="I76" s="111"/>
      <c r="J76" s="111"/>
      <c r="K76" s="110"/>
      <c r="L76" s="111"/>
      <c r="M76" s="111"/>
      <c r="N76" s="111"/>
      <c r="O76" s="111"/>
      <c r="P76" s="111"/>
      <c r="Q76" s="111"/>
      <c r="R76" s="108"/>
      <c r="S76" s="108"/>
      <c r="T76" s="108"/>
      <c r="U76" s="108"/>
      <c r="V76" s="108"/>
      <c r="W76" s="108"/>
    </row>
    <row r="77" spans="1:27" ht="22.15" customHeight="1" x14ac:dyDescent="0.2">
      <c r="I77" s="7"/>
      <c r="J77" s="7"/>
    </row>
    <row r="78" spans="1:27" ht="22.15" customHeight="1" x14ac:dyDescent="0.2">
      <c r="I78" s="7"/>
      <c r="J78" s="7"/>
    </row>
    <row r="79" spans="1:27" ht="22.15" customHeight="1" x14ac:dyDescent="0.2">
      <c r="I79" s="7"/>
      <c r="J79" s="7"/>
    </row>
    <row r="80" spans="1:27" ht="22.15" customHeight="1" x14ac:dyDescent="0.2">
      <c r="I80" s="7"/>
      <c r="J80" s="7"/>
    </row>
    <row r="81" spans="1:25" ht="22.15" customHeight="1" x14ac:dyDescent="0.2">
      <c r="A81" s="1"/>
      <c r="B81" s="1"/>
      <c r="C81" s="1"/>
      <c r="D81" s="1"/>
      <c r="E81" s="1"/>
      <c r="F81" s="1"/>
      <c r="G81" s="1"/>
      <c r="H81" s="1"/>
      <c r="I81" s="7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2.15" customHeight="1" x14ac:dyDescent="0.2">
      <c r="A82" s="1"/>
      <c r="B82" s="1"/>
      <c r="C82" s="1"/>
      <c r="D82" s="1"/>
      <c r="E82" s="1"/>
      <c r="F82" s="1"/>
      <c r="G82" s="1"/>
      <c r="H82" s="1"/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2.15" customHeight="1" x14ac:dyDescent="0.2">
      <c r="A83" s="1"/>
      <c r="B83" s="1"/>
      <c r="C83" s="1"/>
      <c r="D83" s="1"/>
      <c r="E83" s="1"/>
      <c r="F83" s="1"/>
      <c r="G83" s="1"/>
      <c r="H83" s="1"/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2.15" customHeight="1" x14ac:dyDescent="0.2">
      <c r="A84" s="1"/>
      <c r="B84" s="1"/>
      <c r="C84" s="1"/>
      <c r="D84" s="1"/>
      <c r="E84" s="1"/>
      <c r="F84" s="1"/>
      <c r="G84" s="1"/>
      <c r="H84" s="1"/>
      <c r="I84" s="7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2.15" customHeight="1" x14ac:dyDescent="0.2">
      <c r="A85" s="1"/>
      <c r="B85" s="1"/>
      <c r="C85" s="1"/>
      <c r="D85" s="1"/>
      <c r="E85" s="1"/>
      <c r="F85" s="1"/>
      <c r="G85" s="1"/>
      <c r="H85" s="1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2.15" customHeight="1" x14ac:dyDescent="0.2">
      <c r="A86" s="1"/>
      <c r="B86" s="1"/>
      <c r="C86" s="1"/>
      <c r="D86" s="1"/>
      <c r="E86" s="1"/>
      <c r="F86" s="1"/>
      <c r="G86" s="1"/>
      <c r="H86" s="1"/>
      <c r="I86" s="7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2.15" customHeight="1" x14ac:dyDescent="0.2">
      <c r="A87" s="1"/>
      <c r="B87" s="1"/>
      <c r="C87" s="1"/>
      <c r="D87" s="1"/>
      <c r="E87" s="1"/>
      <c r="F87" s="1"/>
      <c r="G87" s="1"/>
      <c r="H87" s="1"/>
      <c r="I87" s="7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2.15" customHeight="1" x14ac:dyDescent="0.2">
      <c r="A88" s="1"/>
      <c r="B88" s="1"/>
      <c r="C88" s="1"/>
      <c r="D88" s="1"/>
      <c r="E88" s="1"/>
      <c r="F88" s="1"/>
      <c r="G88" s="1"/>
      <c r="H88" s="1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2.15" customHeight="1" x14ac:dyDescent="0.2">
      <c r="A89" s="1"/>
      <c r="B89" s="1"/>
      <c r="C89" s="1"/>
      <c r="D89" s="1"/>
      <c r="E89" s="1"/>
      <c r="F89" s="1"/>
      <c r="G89" s="1"/>
      <c r="H89" s="1"/>
      <c r="I89" s="7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2.15" customHeight="1" x14ac:dyDescent="0.2">
      <c r="A90" s="1"/>
      <c r="B90" s="1"/>
      <c r="C90" s="1"/>
      <c r="D90" s="1"/>
      <c r="E90" s="1"/>
      <c r="F90" s="1"/>
      <c r="G90" s="1"/>
      <c r="H90" s="1"/>
      <c r="I90" s="7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2.15" customHeight="1" x14ac:dyDescent="0.2">
      <c r="A91" s="1"/>
      <c r="B91" s="1"/>
      <c r="C91" s="1"/>
      <c r="D91" s="1"/>
      <c r="E91" s="1"/>
      <c r="F91" s="1"/>
      <c r="G91" s="1"/>
      <c r="H91" s="1"/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mergeCells count="30">
    <mergeCell ref="A5:W5"/>
    <mergeCell ref="A1:W1"/>
    <mergeCell ref="D2:W2"/>
    <mergeCell ref="F3:J3"/>
    <mergeCell ref="A4:W4"/>
    <mergeCell ref="N10:N12"/>
    <mergeCell ref="B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O10:S10"/>
    <mergeCell ref="T10:T12"/>
    <mergeCell ref="U10:U12"/>
    <mergeCell ref="V10:V12"/>
    <mergeCell ref="W10:W12"/>
    <mergeCell ref="O11:O12"/>
    <mergeCell ref="P11:P12"/>
    <mergeCell ref="Q11:Q12"/>
    <mergeCell ref="R11:R12"/>
    <mergeCell ref="S11:S1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91"/>
  <sheetViews>
    <sheetView topLeftCell="A28" zoomScale="80" zoomScaleNormal="80" workbookViewId="0">
      <selection activeCell="B28" sqref="B1:B1048576"/>
    </sheetView>
  </sheetViews>
  <sheetFormatPr defaultColWidth="9.140625" defaultRowHeight="22.15" customHeight="1" x14ac:dyDescent="0.2"/>
  <cols>
    <col min="1" max="1" width="3.7109375" style="2" customWidth="1"/>
    <col min="2" max="2" width="28" style="6" customWidth="1"/>
    <col min="3" max="3" width="55.5703125" style="6" customWidth="1"/>
    <col min="4" max="4" width="11.42578125" style="2" customWidth="1"/>
    <col min="5" max="5" width="11.28515625" style="19" customWidth="1"/>
    <col min="6" max="6" width="7.42578125" style="19" customWidth="1"/>
    <col min="7" max="7" width="7.28515625" style="19" customWidth="1"/>
    <col min="8" max="8" width="6.28515625" style="19" customWidth="1"/>
    <col min="9" max="9" width="8.85546875" style="29" customWidth="1"/>
    <col min="10" max="10" width="15" style="30" customWidth="1"/>
    <col min="11" max="11" width="7.85546875" style="19" customWidth="1"/>
    <col min="12" max="13" width="9.140625" style="7" customWidth="1"/>
    <col min="14" max="14" width="11.42578125" style="7" customWidth="1"/>
    <col min="15" max="15" width="9.7109375" style="7" customWidth="1"/>
    <col min="16" max="16" width="13.140625" style="7" customWidth="1"/>
    <col min="17" max="17" width="10.28515625" style="7" customWidth="1"/>
    <col min="18" max="18" width="9.85546875" style="2" customWidth="1"/>
    <col min="19" max="19" width="12.7109375" style="2" customWidth="1"/>
    <col min="20" max="20" width="9.28515625" style="2" customWidth="1"/>
    <col min="21" max="21" width="12.5703125" style="2" customWidth="1"/>
    <col min="22" max="22" width="13.140625" style="2" customWidth="1"/>
    <col min="23" max="23" width="12.5703125" style="2" customWidth="1"/>
    <col min="24" max="25" width="11.5703125" style="2" customWidth="1"/>
    <col min="26" max="27" width="9.140625" style="1"/>
    <col min="28" max="28" width="9.140625" style="1" customWidth="1"/>
    <col min="29" max="16384" width="9.140625" style="1"/>
  </cols>
  <sheetData>
    <row r="1" spans="1:30" s="4" customFormat="1" ht="22.1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58"/>
      <c r="Y1" s="58"/>
    </row>
    <row r="2" spans="1:30" s="4" customFormat="1" ht="22.15" customHeight="1" x14ac:dyDescent="0.25">
      <c r="A2" s="69"/>
      <c r="B2" s="70"/>
      <c r="C2" s="70"/>
      <c r="D2" s="130" t="s">
        <v>90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57"/>
      <c r="Y2" s="57"/>
    </row>
    <row r="3" spans="1:30" s="4" customFormat="1" ht="22.15" customHeight="1" x14ac:dyDescent="0.25">
      <c r="A3" s="112" t="s">
        <v>29</v>
      </c>
      <c r="B3" s="70"/>
      <c r="C3" s="70"/>
      <c r="D3" s="71"/>
      <c r="E3" s="72"/>
      <c r="F3" s="130" t="s">
        <v>28</v>
      </c>
      <c r="G3" s="130"/>
      <c r="H3" s="130"/>
      <c r="I3" s="130"/>
      <c r="J3" s="130"/>
      <c r="K3" s="72"/>
      <c r="L3" s="73"/>
      <c r="M3" s="73"/>
      <c r="N3" s="74"/>
      <c r="O3" s="74"/>
      <c r="P3" s="74"/>
      <c r="Q3" s="74"/>
      <c r="R3" s="71"/>
      <c r="S3" s="71"/>
      <c r="T3" s="71"/>
      <c r="U3" s="71"/>
      <c r="V3" s="71"/>
      <c r="W3" s="71"/>
      <c r="X3" s="57"/>
      <c r="Y3" s="57"/>
      <c r="AA3" s="31"/>
    </row>
    <row r="4" spans="1:30" s="4" customFormat="1" ht="22.15" customHeight="1" x14ac:dyDescent="0.25">
      <c r="A4" s="129" t="s">
        <v>57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58"/>
      <c r="Y4" s="58"/>
      <c r="AA4" s="31"/>
    </row>
    <row r="5" spans="1:30" s="4" customFormat="1" ht="22.15" customHeight="1" x14ac:dyDescent="0.25">
      <c r="A5" s="129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58"/>
      <c r="Y5" s="58"/>
      <c r="AA5" s="31"/>
    </row>
    <row r="6" spans="1:30" s="4" customFormat="1" ht="22.15" customHeight="1" x14ac:dyDescent="0.25">
      <c r="A6" s="71"/>
      <c r="B6" s="75"/>
      <c r="C6" s="75"/>
      <c r="D6" s="71"/>
      <c r="E6" s="72"/>
      <c r="F6" s="72"/>
      <c r="G6" s="72"/>
      <c r="H6" s="72"/>
      <c r="I6" s="73"/>
      <c r="J6" s="73"/>
      <c r="K6" s="72"/>
      <c r="L6" s="73"/>
      <c r="M6" s="73"/>
      <c r="N6" s="73"/>
      <c r="O6" s="73"/>
      <c r="P6" s="73"/>
      <c r="Q6" s="73"/>
      <c r="R6" s="71"/>
      <c r="S6" s="71"/>
      <c r="T6" s="71"/>
      <c r="U6" s="71"/>
      <c r="V6" s="71"/>
      <c r="W6" s="71"/>
      <c r="X6" s="57"/>
      <c r="Y6" s="57"/>
    </row>
    <row r="7" spans="1:30" s="4" customFormat="1" ht="22.15" customHeight="1" x14ac:dyDescent="0.25">
      <c r="A7" s="69"/>
      <c r="B7" s="70"/>
      <c r="C7" s="70"/>
      <c r="D7" s="69"/>
      <c r="E7" s="76"/>
      <c r="F7" s="76"/>
      <c r="G7" s="76"/>
      <c r="H7" s="76"/>
      <c r="I7" s="74"/>
      <c r="J7" s="74"/>
      <c r="K7" s="76"/>
      <c r="L7" s="74"/>
      <c r="M7" s="74"/>
      <c r="N7" s="74"/>
      <c r="O7" s="74"/>
      <c r="P7" s="74"/>
      <c r="Q7" s="74"/>
      <c r="R7" s="69"/>
      <c r="S7" s="69"/>
      <c r="T7" s="69"/>
      <c r="U7" s="69"/>
      <c r="V7" s="69"/>
      <c r="W7" s="69"/>
      <c r="X7" s="5"/>
      <c r="Y7" s="5"/>
    </row>
    <row r="8" spans="1:30" s="4" customFormat="1" ht="22.15" customHeight="1" x14ac:dyDescent="0.25">
      <c r="A8" s="6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3"/>
      <c r="R8" s="71"/>
      <c r="S8" s="71"/>
      <c r="T8" s="71"/>
      <c r="U8" s="71"/>
      <c r="V8" s="71"/>
      <c r="W8" s="69"/>
      <c r="X8" s="5"/>
      <c r="Y8" s="5"/>
    </row>
    <row r="9" spans="1:30" s="4" customFormat="1" ht="22.15" customHeight="1" x14ac:dyDescent="0.25">
      <c r="A9" s="69"/>
      <c r="B9" s="70"/>
      <c r="C9" s="70"/>
      <c r="D9" s="69"/>
      <c r="E9" s="76"/>
      <c r="F9" s="76"/>
      <c r="G9" s="76"/>
      <c r="H9" s="76"/>
      <c r="I9" s="76"/>
      <c r="J9" s="76"/>
      <c r="K9" s="76"/>
      <c r="L9" s="74"/>
      <c r="M9" s="74"/>
      <c r="N9" s="74"/>
      <c r="O9" s="74"/>
      <c r="P9" s="74"/>
      <c r="Q9" s="74"/>
      <c r="R9" s="69"/>
      <c r="S9" s="69"/>
      <c r="T9" s="69"/>
      <c r="U9" s="69"/>
      <c r="V9" s="69"/>
      <c r="W9" s="69"/>
      <c r="X9" s="5"/>
      <c r="Y9" s="5"/>
    </row>
    <row r="10" spans="1:30" s="4" customFormat="1" ht="16.899999999999999" customHeight="1" x14ac:dyDescent="0.2">
      <c r="A10" s="113" t="s">
        <v>39</v>
      </c>
      <c r="B10" s="117" t="s">
        <v>125</v>
      </c>
      <c r="C10" s="118" t="s">
        <v>121</v>
      </c>
      <c r="D10" s="113" t="s">
        <v>22</v>
      </c>
      <c r="E10" s="122" t="s">
        <v>1</v>
      </c>
      <c r="F10" s="123" t="s">
        <v>53</v>
      </c>
      <c r="G10" s="122" t="s">
        <v>40</v>
      </c>
      <c r="H10" s="126" t="s">
        <v>64</v>
      </c>
      <c r="I10" s="117" t="s">
        <v>41</v>
      </c>
      <c r="J10" s="117" t="s">
        <v>173</v>
      </c>
      <c r="K10" s="122" t="s">
        <v>42</v>
      </c>
      <c r="L10" s="118"/>
      <c r="M10" s="117" t="s">
        <v>43</v>
      </c>
      <c r="N10" s="117" t="s">
        <v>44</v>
      </c>
      <c r="O10" s="113" t="s">
        <v>2</v>
      </c>
      <c r="P10" s="113"/>
      <c r="Q10" s="113"/>
      <c r="R10" s="113"/>
      <c r="S10" s="113"/>
      <c r="T10" s="114" t="s">
        <v>51</v>
      </c>
      <c r="U10" s="114" t="s">
        <v>9</v>
      </c>
      <c r="V10" s="114" t="s">
        <v>54</v>
      </c>
      <c r="W10" s="114" t="s">
        <v>52</v>
      </c>
      <c r="X10" s="25"/>
      <c r="Y10" s="25"/>
    </row>
    <row r="11" spans="1:30" s="4" customFormat="1" ht="42" customHeight="1" x14ac:dyDescent="0.2">
      <c r="A11" s="113"/>
      <c r="B11" s="117"/>
      <c r="C11" s="121"/>
      <c r="D11" s="113"/>
      <c r="E11" s="122"/>
      <c r="F11" s="124"/>
      <c r="G11" s="122"/>
      <c r="H11" s="124"/>
      <c r="I11" s="117"/>
      <c r="J11" s="117"/>
      <c r="K11" s="122"/>
      <c r="L11" s="127"/>
      <c r="M11" s="117"/>
      <c r="N11" s="117"/>
      <c r="O11" s="117" t="s">
        <v>24</v>
      </c>
      <c r="P11" s="118" t="s">
        <v>59</v>
      </c>
      <c r="Q11" s="118" t="s">
        <v>31</v>
      </c>
      <c r="R11" s="114" t="s">
        <v>32</v>
      </c>
      <c r="S11" s="113" t="s">
        <v>30</v>
      </c>
      <c r="T11" s="115"/>
      <c r="U11" s="115"/>
      <c r="V11" s="115"/>
      <c r="W11" s="115"/>
      <c r="X11" s="25"/>
      <c r="Y11" s="25"/>
    </row>
    <row r="12" spans="1:30" s="4" customFormat="1" ht="16.5" customHeight="1" x14ac:dyDescent="0.2">
      <c r="A12" s="113"/>
      <c r="B12" s="117"/>
      <c r="C12" s="119"/>
      <c r="D12" s="113"/>
      <c r="E12" s="122"/>
      <c r="F12" s="125"/>
      <c r="G12" s="122"/>
      <c r="H12" s="125"/>
      <c r="I12" s="117"/>
      <c r="J12" s="117"/>
      <c r="K12" s="122"/>
      <c r="L12" s="128"/>
      <c r="M12" s="117"/>
      <c r="N12" s="117"/>
      <c r="O12" s="117"/>
      <c r="P12" s="119"/>
      <c r="Q12" s="119"/>
      <c r="R12" s="116"/>
      <c r="S12" s="113"/>
      <c r="T12" s="116"/>
      <c r="U12" s="116"/>
      <c r="V12" s="116"/>
      <c r="W12" s="116"/>
      <c r="X12" s="25"/>
      <c r="Y12" s="25"/>
    </row>
    <row r="13" spans="1:30" s="4" customFormat="1" ht="38.25" customHeight="1" x14ac:dyDescent="0.25">
      <c r="A13" s="77">
        <v>1</v>
      </c>
      <c r="B13" s="78" t="s">
        <v>26</v>
      </c>
      <c r="C13" s="79" t="s">
        <v>102</v>
      </c>
      <c r="D13" s="80" t="s">
        <v>33</v>
      </c>
      <c r="E13" s="81" t="s">
        <v>139</v>
      </c>
      <c r="F13" s="82"/>
      <c r="G13" s="82">
        <v>14</v>
      </c>
      <c r="H13" s="82" t="s">
        <v>66</v>
      </c>
      <c r="I13" s="82"/>
      <c r="J13" s="83">
        <v>3.12</v>
      </c>
      <c r="K13" s="82">
        <v>1</v>
      </c>
      <c r="L13" s="82">
        <v>17697</v>
      </c>
      <c r="M13" s="84">
        <f>L13*J13</f>
        <v>55214.64</v>
      </c>
      <c r="N13" s="84">
        <f>K13*M13</f>
        <v>55214.64</v>
      </c>
      <c r="O13" s="82"/>
      <c r="P13" s="82"/>
      <c r="Q13" s="82"/>
      <c r="R13" s="82"/>
      <c r="S13" s="82"/>
      <c r="T13" s="84">
        <f>S13+R13+Q13+P13+O13</f>
        <v>0</v>
      </c>
      <c r="U13" s="84">
        <f>T13+N13</f>
        <v>55214.64</v>
      </c>
      <c r="V13" s="84">
        <f>N13*10%</f>
        <v>5521.4639999999999</v>
      </c>
      <c r="W13" s="84">
        <f>V13+U13</f>
        <v>60736.103999999999</v>
      </c>
      <c r="X13" s="25"/>
      <c r="Y13" s="25"/>
    </row>
    <row r="14" spans="1:30" s="9" customFormat="1" ht="69" customHeight="1" x14ac:dyDescent="0.25">
      <c r="A14" s="82">
        <v>2</v>
      </c>
      <c r="B14" s="78" t="s">
        <v>13</v>
      </c>
      <c r="C14" s="78" t="s">
        <v>95</v>
      </c>
      <c r="D14" s="80" t="s">
        <v>33</v>
      </c>
      <c r="E14" s="81" t="s">
        <v>128</v>
      </c>
      <c r="F14" s="82"/>
      <c r="G14" s="82">
        <v>10</v>
      </c>
      <c r="H14" s="82" t="s">
        <v>65</v>
      </c>
      <c r="I14" s="82"/>
      <c r="J14" s="83">
        <v>4.51</v>
      </c>
      <c r="K14" s="82">
        <v>0.5</v>
      </c>
      <c r="L14" s="82">
        <v>17697</v>
      </c>
      <c r="M14" s="84">
        <f t="shared" ref="M14:M66" si="0">L14*J14</f>
        <v>79813.47</v>
      </c>
      <c r="N14" s="84">
        <f t="shared" ref="N14:N66" si="1">K14*M14</f>
        <v>39906.735000000001</v>
      </c>
      <c r="O14" s="82"/>
      <c r="P14" s="82"/>
      <c r="Q14" s="82"/>
      <c r="R14" s="82"/>
      <c r="S14" s="82"/>
      <c r="T14" s="84">
        <f t="shared" ref="T14:T66" si="2">S14+R14+Q14+P14+O14</f>
        <v>0</v>
      </c>
      <c r="U14" s="84">
        <f t="shared" ref="U14:U66" si="3">T14+N14</f>
        <v>39906.735000000001</v>
      </c>
      <c r="V14" s="84"/>
      <c r="W14" s="84">
        <f t="shared" ref="W14:W66" si="4">V14+U14</f>
        <v>39906.735000000001</v>
      </c>
      <c r="X14" s="28"/>
      <c r="Y14" s="28"/>
      <c r="Z14" s="23"/>
      <c r="AD14" s="20"/>
    </row>
    <row r="15" spans="1:30" s="9" customFormat="1" ht="21.75" customHeight="1" x14ac:dyDescent="0.25">
      <c r="A15" s="77">
        <v>3</v>
      </c>
      <c r="B15" s="78" t="s">
        <v>27</v>
      </c>
      <c r="C15" s="78"/>
      <c r="D15" s="80" t="s">
        <v>20</v>
      </c>
      <c r="E15" s="85" t="s">
        <v>174</v>
      </c>
      <c r="F15" s="83"/>
      <c r="G15" s="83"/>
      <c r="H15" s="83"/>
      <c r="I15" s="83">
        <v>2</v>
      </c>
      <c r="J15" s="83">
        <v>2.81</v>
      </c>
      <c r="K15" s="83">
        <v>1</v>
      </c>
      <c r="L15" s="82">
        <v>17697</v>
      </c>
      <c r="M15" s="84">
        <f t="shared" si="0"/>
        <v>49728.57</v>
      </c>
      <c r="N15" s="84">
        <f t="shared" si="1"/>
        <v>49728.57</v>
      </c>
      <c r="O15" s="82"/>
      <c r="P15" s="82">
        <v>5309</v>
      </c>
      <c r="Q15" s="82"/>
      <c r="R15" s="82"/>
      <c r="S15" s="82"/>
      <c r="T15" s="84">
        <f t="shared" si="2"/>
        <v>5309</v>
      </c>
      <c r="U15" s="84">
        <f t="shared" si="3"/>
        <v>55037.57</v>
      </c>
      <c r="V15" s="84">
        <f t="shared" ref="V15" si="5">N15*10%</f>
        <v>4972.857</v>
      </c>
      <c r="W15" s="84">
        <f t="shared" si="4"/>
        <v>60010.426999999996</v>
      </c>
      <c r="X15" s="28"/>
      <c r="Y15" s="28"/>
      <c r="Z15" s="23"/>
      <c r="AD15" s="20"/>
    </row>
    <row r="16" spans="1:30" s="9" customFormat="1" ht="14.25" customHeight="1" x14ac:dyDescent="0.25">
      <c r="A16" s="82">
        <v>4</v>
      </c>
      <c r="B16" s="78" t="s">
        <v>27</v>
      </c>
      <c r="C16" s="78"/>
      <c r="D16" s="80" t="s">
        <v>20</v>
      </c>
      <c r="E16" s="81" t="s">
        <v>131</v>
      </c>
      <c r="F16" s="82"/>
      <c r="G16" s="82"/>
      <c r="H16" s="82"/>
      <c r="I16" s="82">
        <v>2</v>
      </c>
      <c r="J16" s="83">
        <v>2.81</v>
      </c>
      <c r="K16" s="82">
        <v>1</v>
      </c>
      <c r="L16" s="82">
        <v>17697</v>
      </c>
      <c r="M16" s="84">
        <f t="shared" si="0"/>
        <v>49728.57</v>
      </c>
      <c r="N16" s="84">
        <f t="shared" si="1"/>
        <v>49728.57</v>
      </c>
      <c r="O16" s="82"/>
      <c r="P16" s="84">
        <f>17697*30%</f>
        <v>5309.0999999999995</v>
      </c>
      <c r="Q16" s="82"/>
      <c r="R16" s="82"/>
      <c r="S16" s="82"/>
      <c r="T16" s="84">
        <f t="shared" si="2"/>
        <v>5309.0999999999995</v>
      </c>
      <c r="U16" s="84">
        <f t="shared" si="3"/>
        <v>55037.67</v>
      </c>
      <c r="V16" s="84">
        <f t="shared" ref="V16:V24" si="6">N16*10%</f>
        <v>4972.857</v>
      </c>
      <c r="W16" s="84">
        <f t="shared" si="4"/>
        <v>60010.527000000002</v>
      </c>
      <c r="X16" s="28"/>
      <c r="Y16" s="28"/>
      <c r="Z16" s="23"/>
      <c r="AA16" s="24"/>
      <c r="AB16" s="20"/>
      <c r="AC16" s="20"/>
      <c r="AD16" s="20"/>
    </row>
    <row r="17" spans="1:30" s="9" customFormat="1" ht="16.899999999999999" customHeight="1" x14ac:dyDescent="0.25">
      <c r="A17" s="77">
        <v>5</v>
      </c>
      <c r="B17" s="78" t="s">
        <v>27</v>
      </c>
      <c r="C17" s="78"/>
      <c r="D17" s="80" t="s">
        <v>20</v>
      </c>
      <c r="E17" s="81" t="s">
        <v>132</v>
      </c>
      <c r="F17" s="82"/>
      <c r="G17" s="82"/>
      <c r="H17" s="82"/>
      <c r="I17" s="82">
        <v>2</v>
      </c>
      <c r="J17" s="83">
        <v>2.81</v>
      </c>
      <c r="K17" s="82">
        <v>1</v>
      </c>
      <c r="L17" s="82">
        <v>17697</v>
      </c>
      <c r="M17" s="84">
        <f t="shared" si="0"/>
        <v>49728.57</v>
      </c>
      <c r="N17" s="84">
        <f t="shared" si="1"/>
        <v>49728.57</v>
      </c>
      <c r="O17" s="82"/>
      <c r="P17" s="84">
        <f>17697*30%</f>
        <v>5309.0999999999995</v>
      </c>
      <c r="Q17" s="82"/>
      <c r="R17" s="82"/>
      <c r="S17" s="82"/>
      <c r="T17" s="84">
        <f t="shared" si="2"/>
        <v>5309.0999999999995</v>
      </c>
      <c r="U17" s="84">
        <f t="shared" si="3"/>
        <v>55037.67</v>
      </c>
      <c r="V17" s="84">
        <f t="shared" si="6"/>
        <v>4972.857</v>
      </c>
      <c r="W17" s="84">
        <f t="shared" si="4"/>
        <v>60010.527000000002</v>
      </c>
      <c r="X17" s="28"/>
      <c r="Y17" s="28"/>
      <c r="Z17" s="23"/>
      <c r="AA17" s="24"/>
      <c r="AB17" s="20"/>
      <c r="AC17" s="20"/>
      <c r="AD17" s="20"/>
    </row>
    <row r="18" spans="1:30" s="9" customFormat="1" ht="16.899999999999999" customHeight="1" x14ac:dyDescent="0.25">
      <c r="A18" s="82">
        <v>6</v>
      </c>
      <c r="B18" s="78" t="s">
        <v>7</v>
      </c>
      <c r="C18" s="78"/>
      <c r="D18" s="80" t="s">
        <v>20</v>
      </c>
      <c r="E18" s="81" t="s">
        <v>133</v>
      </c>
      <c r="F18" s="82"/>
      <c r="G18" s="82"/>
      <c r="H18" s="82"/>
      <c r="I18" s="82">
        <v>2</v>
      </c>
      <c r="J18" s="83">
        <v>2.81</v>
      </c>
      <c r="K18" s="82">
        <v>1</v>
      </c>
      <c r="L18" s="82">
        <v>17697</v>
      </c>
      <c r="M18" s="84">
        <f t="shared" si="0"/>
        <v>49728.57</v>
      </c>
      <c r="N18" s="84">
        <f t="shared" si="1"/>
        <v>49728.57</v>
      </c>
      <c r="O18" s="82"/>
      <c r="P18" s="82"/>
      <c r="Q18" s="82"/>
      <c r="R18" s="84">
        <v>13261</v>
      </c>
      <c r="S18" s="82"/>
      <c r="T18" s="84">
        <f t="shared" si="2"/>
        <v>13261</v>
      </c>
      <c r="U18" s="84">
        <f t="shared" si="3"/>
        <v>62989.57</v>
      </c>
      <c r="V18" s="84">
        <f t="shared" si="6"/>
        <v>4972.857</v>
      </c>
      <c r="W18" s="84">
        <f t="shared" si="4"/>
        <v>67962.426999999996</v>
      </c>
      <c r="X18" s="26"/>
      <c r="Y18" s="26"/>
      <c r="Z18" s="23"/>
      <c r="AA18" s="24"/>
      <c r="AB18" s="20"/>
      <c r="AC18" s="20"/>
      <c r="AD18" s="20"/>
    </row>
    <row r="19" spans="1:30" s="9" customFormat="1" ht="16.899999999999999" customHeight="1" x14ac:dyDescent="0.25">
      <c r="A19" s="77">
        <v>7</v>
      </c>
      <c r="B19" s="78" t="s">
        <v>3</v>
      </c>
      <c r="C19" s="78"/>
      <c r="D19" s="80" t="s">
        <v>33</v>
      </c>
      <c r="E19" s="86" t="s">
        <v>177</v>
      </c>
      <c r="F19" s="82"/>
      <c r="G19" s="82">
        <v>9</v>
      </c>
      <c r="H19" s="83" t="s">
        <v>67</v>
      </c>
      <c r="I19" s="82"/>
      <c r="J19" s="83">
        <v>3.78</v>
      </c>
      <c r="K19" s="82">
        <v>0.5</v>
      </c>
      <c r="L19" s="82">
        <v>17697</v>
      </c>
      <c r="M19" s="84">
        <f t="shared" si="0"/>
        <v>66894.66</v>
      </c>
      <c r="N19" s="84">
        <f t="shared" si="1"/>
        <v>33447.33</v>
      </c>
      <c r="O19" s="82"/>
      <c r="P19" s="82"/>
      <c r="Q19" s="82"/>
      <c r="R19" s="82"/>
      <c r="S19" s="82"/>
      <c r="T19" s="84">
        <f t="shared" si="2"/>
        <v>0</v>
      </c>
      <c r="U19" s="84">
        <f t="shared" si="3"/>
        <v>33447.33</v>
      </c>
      <c r="V19" s="84">
        <f t="shared" si="6"/>
        <v>3344.7330000000002</v>
      </c>
      <c r="W19" s="84">
        <f t="shared" si="4"/>
        <v>36792.063000000002</v>
      </c>
      <c r="X19" s="26"/>
      <c r="Y19" s="26"/>
      <c r="Z19" s="23"/>
      <c r="AA19" s="24"/>
      <c r="AB19" s="20"/>
      <c r="AC19" s="20"/>
      <c r="AD19" s="20"/>
    </row>
    <row r="20" spans="1:30" s="9" customFormat="1" ht="16.899999999999999" customHeight="1" x14ac:dyDescent="0.25">
      <c r="A20" s="82">
        <v>8</v>
      </c>
      <c r="B20" s="78" t="s">
        <v>15</v>
      </c>
      <c r="C20" s="78"/>
      <c r="D20" s="80" t="s">
        <v>20</v>
      </c>
      <c r="E20" s="81" t="s">
        <v>175</v>
      </c>
      <c r="F20" s="82"/>
      <c r="G20" s="82"/>
      <c r="H20" s="82"/>
      <c r="I20" s="82">
        <v>1</v>
      </c>
      <c r="J20" s="83">
        <v>2.77</v>
      </c>
      <c r="K20" s="82">
        <v>0.5</v>
      </c>
      <c r="L20" s="82">
        <v>17697</v>
      </c>
      <c r="M20" s="84">
        <f t="shared" si="0"/>
        <v>49020.69</v>
      </c>
      <c r="N20" s="84">
        <f t="shared" si="1"/>
        <v>24510.345000000001</v>
      </c>
      <c r="O20" s="82"/>
      <c r="P20" s="82"/>
      <c r="Q20" s="82"/>
      <c r="R20" s="82"/>
      <c r="S20" s="82"/>
      <c r="T20" s="84">
        <f t="shared" si="2"/>
        <v>0</v>
      </c>
      <c r="U20" s="84">
        <f t="shared" si="3"/>
        <v>24510.345000000001</v>
      </c>
      <c r="V20" s="84">
        <f t="shared" si="6"/>
        <v>2451.0345000000002</v>
      </c>
      <c r="W20" s="84">
        <f t="shared" si="4"/>
        <v>26961.379500000003</v>
      </c>
      <c r="X20" s="26"/>
      <c r="Y20" s="26"/>
      <c r="AB20" s="20"/>
    </row>
    <row r="21" spans="1:30" s="9" customFormat="1" ht="16.899999999999999" customHeight="1" x14ac:dyDescent="0.25">
      <c r="A21" s="77">
        <v>9</v>
      </c>
      <c r="B21" s="78" t="s">
        <v>19</v>
      </c>
      <c r="C21" s="78"/>
      <c r="D21" s="80" t="s">
        <v>63</v>
      </c>
      <c r="E21" s="81" t="s">
        <v>177</v>
      </c>
      <c r="F21" s="82"/>
      <c r="G21" s="82">
        <v>10</v>
      </c>
      <c r="H21" s="82" t="s">
        <v>65</v>
      </c>
      <c r="I21" s="82"/>
      <c r="J21" s="83">
        <v>4.2699999999999996</v>
      </c>
      <c r="K21" s="82">
        <v>0.5</v>
      </c>
      <c r="L21" s="82">
        <v>17697</v>
      </c>
      <c r="M21" s="84">
        <f t="shared" si="0"/>
        <v>75566.189999999988</v>
      </c>
      <c r="N21" s="84">
        <f t="shared" si="1"/>
        <v>37783.094999999994</v>
      </c>
      <c r="O21" s="82"/>
      <c r="P21" s="82"/>
      <c r="Q21" s="82"/>
      <c r="R21" s="82"/>
      <c r="S21" s="82"/>
      <c r="T21" s="84">
        <f t="shared" si="2"/>
        <v>0</v>
      </c>
      <c r="U21" s="84">
        <f t="shared" si="3"/>
        <v>37783.094999999994</v>
      </c>
      <c r="V21" s="84">
        <f t="shared" si="6"/>
        <v>3778.3094999999994</v>
      </c>
      <c r="W21" s="84">
        <f t="shared" si="4"/>
        <v>41561.40449999999</v>
      </c>
      <c r="X21" s="26"/>
      <c r="Y21" s="26"/>
    </row>
    <row r="22" spans="1:30" s="9" customFormat="1" ht="16.899999999999999" customHeight="1" x14ac:dyDescent="0.25">
      <c r="A22" s="82">
        <v>10</v>
      </c>
      <c r="B22" s="78" t="s">
        <v>23</v>
      </c>
      <c r="C22" s="78"/>
      <c r="D22" s="80" t="s">
        <v>20</v>
      </c>
      <c r="E22" s="81" t="s">
        <v>177</v>
      </c>
      <c r="F22" s="82"/>
      <c r="G22" s="82">
        <v>14</v>
      </c>
      <c r="H22" s="82" t="s">
        <v>66</v>
      </c>
      <c r="I22" s="82"/>
      <c r="J22" s="83">
        <v>3.08</v>
      </c>
      <c r="K22" s="82">
        <v>0.5</v>
      </c>
      <c r="L22" s="82">
        <v>17697</v>
      </c>
      <c r="M22" s="84">
        <f t="shared" si="0"/>
        <v>54506.76</v>
      </c>
      <c r="N22" s="84">
        <f t="shared" si="1"/>
        <v>27253.38</v>
      </c>
      <c r="O22" s="82"/>
      <c r="P22" s="82"/>
      <c r="Q22" s="82"/>
      <c r="R22" s="84">
        <v>13317</v>
      </c>
      <c r="S22" s="82"/>
      <c r="T22" s="84">
        <f t="shared" si="2"/>
        <v>13317</v>
      </c>
      <c r="U22" s="84">
        <f t="shared" si="3"/>
        <v>40570.380000000005</v>
      </c>
      <c r="V22" s="84">
        <f t="shared" si="6"/>
        <v>2725.3380000000002</v>
      </c>
      <c r="W22" s="84">
        <f t="shared" si="4"/>
        <v>43295.718000000008</v>
      </c>
      <c r="X22" s="26"/>
      <c r="Y22" s="26"/>
    </row>
    <row r="23" spans="1:30" s="9" customFormat="1" ht="16.899999999999999" customHeight="1" x14ac:dyDescent="0.25">
      <c r="A23" s="82"/>
      <c r="B23" s="78" t="s">
        <v>27</v>
      </c>
      <c r="C23" s="78"/>
      <c r="D23" s="80" t="s">
        <v>20</v>
      </c>
      <c r="E23" s="81" t="s">
        <v>177</v>
      </c>
      <c r="F23" s="82"/>
      <c r="G23" s="82"/>
      <c r="H23" s="82"/>
      <c r="I23" s="82">
        <v>2</v>
      </c>
      <c r="J23" s="83">
        <v>2.81</v>
      </c>
      <c r="K23" s="82">
        <v>0.5</v>
      </c>
      <c r="L23" s="82">
        <v>17697</v>
      </c>
      <c r="M23" s="84">
        <f t="shared" si="0"/>
        <v>49728.57</v>
      </c>
      <c r="N23" s="84">
        <f t="shared" si="1"/>
        <v>24864.285</v>
      </c>
      <c r="O23" s="82"/>
      <c r="P23" s="82">
        <v>1770</v>
      </c>
      <c r="Q23" s="82"/>
      <c r="R23" s="84"/>
      <c r="S23" s="82"/>
      <c r="T23" s="84">
        <f t="shared" si="2"/>
        <v>1770</v>
      </c>
      <c r="U23" s="84">
        <f t="shared" si="3"/>
        <v>26634.285</v>
      </c>
      <c r="V23" s="84">
        <f t="shared" si="6"/>
        <v>2486.4285</v>
      </c>
      <c r="W23" s="84">
        <f t="shared" si="4"/>
        <v>29120.713499999998</v>
      </c>
      <c r="X23" s="26"/>
      <c r="Y23" s="26"/>
    </row>
    <row r="24" spans="1:30" s="9" customFormat="1" ht="27.75" customHeight="1" x14ac:dyDescent="0.25">
      <c r="A24" s="77">
        <v>11</v>
      </c>
      <c r="B24" s="78" t="s">
        <v>87</v>
      </c>
      <c r="C24" s="78"/>
      <c r="D24" s="80" t="s">
        <v>33</v>
      </c>
      <c r="E24" s="81" t="s">
        <v>177</v>
      </c>
      <c r="F24" s="82"/>
      <c r="G24" s="82"/>
      <c r="H24" s="82" t="s">
        <v>65</v>
      </c>
      <c r="I24" s="82"/>
      <c r="J24" s="83">
        <v>4.2699999999999996</v>
      </c>
      <c r="K24" s="82">
        <v>0.5</v>
      </c>
      <c r="L24" s="82">
        <v>17697</v>
      </c>
      <c r="M24" s="84">
        <f t="shared" si="0"/>
        <v>75566.189999999988</v>
      </c>
      <c r="N24" s="84">
        <f t="shared" si="1"/>
        <v>37783.094999999994</v>
      </c>
      <c r="O24" s="82"/>
      <c r="P24" s="84"/>
      <c r="Q24" s="82"/>
      <c r="R24" s="82"/>
      <c r="S24" s="82"/>
      <c r="T24" s="84">
        <f t="shared" si="2"/>
        <v>0</v>
      </c>
      <c r="U24" s="84">
        <f t="shared" si="3"/>
        <v>37783.094999999994</v>
      </c>
      <c r="V24" s="84">
        <f t="shared" si="6"/>
        <v>3778.3094999999994</v>
      </c>
      <c r="W24" s="84">
        <f t="shared" si="4"/>
        <v>41561.40449999999</v>
      </c>
      <c r="X24" s="26"/>
      <c r="Y24" s="26"/>
    </row>
    <row r="25" spans="1:30" s="9" customFormat="1" ht="46.5" customHeight="1" x14ac:dyDescent="0.25">
      <c r="A25" s="82">
        <v>12</v>
      </c>
      <c r="B25" s="78" t="s">
        <v>84</v>
      </c>
      <c r="C25" s="78" t="s">
        <v>96</v>
      </c>
      <c r="D25" s="80" t="s">
        <v>33</v>
      </c>
      <c r="E25" s="81" t="s">
        <v>134</v>
      </c>
      <c r="F25" s="82"/>
      <c r="G25" s="82" t="s">
        <v>101</v>
      </c>
      <c r="H25" s="82" t="s">
        <v>86</v>
      </c>
      <c r="I25" s="82"/>
      <c r="J25" s="83">
        <v>4.28</v>
      </c>
      <c r="K25" s="82">
        <v>1</v>
      </c>
      <c r="L25" s="82">
        <v>17697</v>
      </c>
      <c r="M25" s="84">
        <f t="shared" si="0"/>
        <v>75743.16</v>
      </c>
      <c r="N25" s="84">
        <f t="shared" si="1"/>
        <v>75743.16</v>
      </c>
      <c r="O25" s="82"/>
      <c r="P25" s="82"/>
      <c r="Q25" s="82"/>
      <c r="R25" s="82"/>
      <c r="S25" s="82"/>
      <c r="T25" s="84">
        <f t="shared" si="2"/>
        <v>0</v>
      </c>
      <c r="U25" s="84">
        <f t="shared" si="3"/>
        <v>75743.16</v>
      </c>
      <c r="V25" s="84">
        <f>N25*10%</f>
        <v>7574.3160000000007</v>
      </c>
      <c r="W25" s="84">
        <f t="shared" si="4"/>
        <v>83317.47600000001</v>
      </c>
      <c r="X25" s="26"/>
      <c r="Y25" s="26"/>
    </row>
    <row r="26" spans="1:30" s="9" customFormat="1" ht="47.25" customHeight="1" x14ac:dyDescent="0.25">
      <c r="A26" s="77">
        <v>13</v>
      </c>
      <c r="B26" s="78" t="s">
        <v>3</v>
      </c>
      <c r="C26" s="78" t="s">
        <v>96</v>
      </c>
      <c r="D26" s="80" t="s">
        <v>33</v>
      </c>
      <c r="E26" s="81" t="s">
        <v>135</v>
      </c>
      <c r="F26" s="82"/>
      <c r="G26" s="82" t="s">
        <v>124</v>
      </c>
      <c r="H26" s="82" t="s">
        <v>75</v>
      </c>
      <c r="I26" s="82"/>
      <c r="J26" s="83">
        <v>3.85</v>
      </c>
      <c r="K26" s="82">
        <v>0.5</v>
      </c>
      <c r="L26" s="82">
        <v>17697</v>
      </c>
      <c r="M26" s="84">
        <f t="shared" si="0"/>
        <v>68133.45</v>
      </c>
      <c r="N26" s="84">
        <f t="shared" si="1"/>
        <v>34066.724999999999</v>
      </c>
      <c r="O26" s="82"/>
      <c r="P26" s="82"/>
      <c r="Q26" s="82"/>
      <c r="R26" s="82"/>
      <c r="S26" s="82"/>
      <c r="T26" s="84">
        <f t="shared" si="2"/>
        <v>0</v>
      </c>
      <c r="U26" s="84">
        <f t="shared" si="3"/>
        <v>34066.724999999999</v>
      </c>
      <c r="V26" s="84"/>
      <c r="W26" s="84">
        <f t="shared" si="4"/>
        <v>34066.724999999999</v>
      </c>
      <c r="X26" s="26"/>
      <c r="Y26" s="26"/>
    </row>
    <row r="27" spans="1:30" s="9" customFormat="1" ht="50.25" customHeight="1" x14ac:dyDescent="0.25">
      <c r="A27" s="82">
        <v>14</v>
      </c>
      <c r="B27" s="78" t="s">
        <v>27</v>
      </c>
      <c r="C27" s="78" t="s">
        <v>97</v>
      </c>
      <c r="D27" s="80" t="s">
        <v>20</v>
      </c>
      <c r="E27" s="81" t="s">
        <v>136</v>
      </c>
      <c r="F27" s="82"/>
      <c r="G27" s="82"/>
      <c r="H27" s="82"/>
      <c r="I27" s="82">
        <v>2</v>
      </c>
      <c r="J27" s="83">
        <v>2.81</v>
      </c>
      <c r="K27" s="82">
        <v>1.5</v>
      </c>
      <c r="L27" s="82">
        <v>17697</v>
      </c>
      <c r="M27" s="84">
        <f t="shared" si="0"/>
        <v>49728.57</v>
      </c>
      <c r="N27" s="84">
        <f t="shared" si="1"/>
        <v>74592.854999999996</v>
      </c>
      <c r="O27" s="82"/>
      <c r="P27" s="84">
        <v>7964</v>
      </c>
      <c r="Q27" s="82"/>
      <c r="R27" s="82"/>
      <c r="S27" s="82"/>
      <c r="T27" s="84">
        <f t="shared" si="2"/>
        <v>7964</v>
      </c>
      <c r="U27" s="84">
        <f t="shared" si="3"/>
        <v>82556.854999999996</v>
      </c>
      <c r="V27" s="84">
        <v>4973</v>
      </c>
      <c r="W27" s="84">
        <f t="shared" si="4"/>
        <v>87529.854999999996</v>
      </c>
      <c r="X27" s="26"/>
      <c r="Y27" s="26"/>
    </row>
    <row r="28" spans="1:30" s="9" customFormat="1" ht="51" customHeight="1" x14ac:dyDescent="0.25">
      <c r="A28" s="77">
        <v>15</v>
      </c>
      <c r="B28" s="78" t="s">
        <v>27</v>
      </c>
      <c r="C28" s="78" t="s">
        <v>98</v>
      </c>
      <c r="D28" s="80" t="s">
        <v>20</v>
      </c>
      <c r="E28" s="81" t="s">
        <v>137</v>
      </c>
      <c r="F28" s="82"/>
      <c r="G28" s="82"/>
      <c r="H28" s="82"/>
      <c r="I28" s="82">
        <v>2</v>
      </c>
      <c r="J28" s="83">
        <v>2.81</v>
      </c>
      <c r="K28" s="82">
        <v>1.5</v>
      </c>
      <c r="L28" s="82">
        <v>17697</v>
      </c>
      <c r="M28" s="84">
        <f t="shared" si="0"/>
        <v>49728.57</v>
      </c>
      <c r="N28" s="84">
        <f t="shared" si="1"/>
        <v>74592.854999999996</v>
      </c>
      <c r="O28" s="82"/>
      <c r="P28" s="84">
        <v>5309</v>
      </c>
      <c r="Q28" s="82"/>
      <c r="R28" s="82"/>
      <c r="S28" s="82"/>
      <c r="T28" s="84">
        <f t="shared" si="2"/>
        <v>5309</v>
      </c>
      <c r="U28" s="84">
        <f t="shared" si="3"/>
        <v>79901.854999999996</v>
      </c>
      <c r="V28" s="84">
        <v>4973</v>
      </c>
      <c r="W28" s="84">
        <f t="shared" si="4"/>
        <v>84874.854999999996</v>
      </c>
      <c r="X28" s="26"/>
      <c r="Y28" s="26"/>
    </row>
    <row r="29" spans="1:30" s="9" customFormat="1" ht="51" customHeight="1" x14ac:dyDescent="0.25">
      <c r="A29" s="82">
        <v>16</v>
      </c>
      <c r="B29" s="78" t="s">
        <v>83</v>
      </c>
      <c r="C29" s="78" t="s">
        <v>99</v>
      </c>
      <c r="D29" s="80" t="s">
        <v>20</v>
      </c>
      <c r="E29" s="81" t="s">
        <v>176</v>
      </c>
      <c r="F29" s="82"/>
      <c r="G29" s="82"/>
      <c r="H29" s="82"/>
      <c r="I29" s="82">
        <v>4</v>
      </c>
      <c r="J29" s="83">
        <v>2.89</v>
      </c>
      <c r="K29" s="82">
        <v>0.5</v>
      </c>
      <c r="L29" s="82">
        <v>17697</v>
      </c>
      <c r="M29" s="84">
        <f t="shared" si="0"/>
        <v>51144.33</v>
      </c>
      <c r="N29" s="84">
        <f t="shared" si="1"/>
        <v>25572.165000000001</v>
      </c>
      <c r="O29" s="82"/>
      <c r="P29" s="82"/>
      <c r="Q29" s="82"/>
      <c r="R29" s="82"/>
      <c r="S29" s="82"/>
      <c r="T29" s="84">
        <f t="shared" si="2"/>
        <v>0</v>
      </c>
      <c r="U29" s="84">
        <f t="shared" si="3"/>
        <v>25572.165000000001</v>
      </c>
      <c r="V29" s="84">
        <f t="shared" ref="V29:V34" si="7">N29*10%</f>
        <v>2557.2165000000005</v>
      </c>
      <c r="W29" s="84">
        <f t="shared" si="4"/>
        <v>28129.381500000003</v>
      </c>
      <c r="X29" s="26"/>
      <c r="Y29" s="26"/>
    </row>
    <row r="30" spans="1:30" s="9" customFormat="1" ht="30.75" customHeight="1" x14ac:dyDescent="0.25">
      <c r="A30" s="77">
        <v>17</v>
      </c>
      <c r="B30" s="78" t="s">
        <v>7</v>
      </c>
      <c r="C30" s="87" t="s">
        <v>100</v>
      </c>
      <c r="D30" s="80" t="s">
        <v>20</v>
      </c>
      <c r="E30" s="81" t="s">
        <v>138</v>
      </c>
      <c r="F30" s="82"/>
      <c r="G30" s="82"/>
      <c r="H30" s="82"/>
      <c r="I30" s="82">
        <v>2</v>
      </c>
      <c r="J30" s="83">
        <v>2.81</v>
      </c>
      <c r="K30" s="82">
        <v>1</v>
      </c>
      <c r="L30" s="82">
        <v>17697</v>
      </c>
      <c r="M30" s="84">
        <f t="shared" si="0"/>
        <v>49728.57</v>
      </c>
      <c r="N30" s="84">
        <f t="shared" si="1"/>
        <v>49728.57</v>
      </c>
      <c r="O30" s="82"/>
      <c r="P30" s="82"/>
      <c r="Q30" s="82"/>
      <c r="R30" s="84">
        <v>13261</v>
      </c>
      <c r="S30" s="82"/>
      <c r="T30" s="84">
        <f t="shared" si="2"/>
        <v>13261</v>
      </c>
      <c r="U30" s="84">
        <f t="shared" si="3"/>
        <v>62989.57</v>
      </c>
      <c r="V30" s="84">
        <f t="shared" si="7"/>
        <v>4972.857</v>
      </c>
      <c r="W30" s="84">
        <f t="shared" si="4"/>
        <v>67962.426999999996</v>
      </c>
      <c r="X30" s="28"/>
      <c r="Y30" s="28"/>
      <c r="Z30" s="20"/>
      <c r="AA30" s="20"/>
      <c r="AB30" s="23"/>
    </row>
    <row r="31" spans="1:30" s="9" customFormat="1" ht="33.75" customHeight="1" x14ac:dyDescent="0.25">
      <c r="A31" s="82">
        <v>18</v>
      </c>
      <c r="B31" s="88" t="s">
        <v>163</v>
      </c>
      <c r="C31" s="89" t="s">
        <v>171</v>
      </c>
      <c r="D31" s="90" t="s">
        <v>20</v>
      </c>
      <c r="E31" s="85" t="s">
        <v>164</v>
      </c>
      <c r="F31" s="83"/>
      <c r="G31" s="83"/>
      <c r="H31" s="83" t="s">
        <v>66</v>
      </c>
      <c r="I31" s="83"/>
      <c r="J31" s="83">
        <v>3.08</v>
      </c>
      <c r="K31" s="83">
        <v>0.5</v>
      </c>
      <c r="L31" s="83">
        <v>17697</v>
      </c>
      <c r="M31" s="84">
        <f t="shared" si="0"/>
        <v>54506.76</v>
      </c>
      <c r="N31" s="84">
        <f t="shared" si="1"/>
        <v>27253.38</v>
      </c>
      <c r="O31" s="82"/>
      <c r="P31" s="82"/>
      <c r="Q31" s="82"/>
      <c r="R31" s="82"/>
      <c r="S31" s="82"/>
      <c r="T31" s="84"/>
      <c r="U31" s="84">
        <f t="shared" si="3"/>
        <v>27253.38</v>
      </c>
      <c r="V31" s="84"/>
      <c r="W31" s="84">
        <f t="shared" si="4"/>
        <v>27253.38</v>
      </c>
      <c r="X31" s="26"/>
      <c r="Y31" s="26"/>
    </row>
    <row r="32" spans="1:30" s="9" customFormat="1" ht="30.75" customHeight="1" x14ac:dyDescent="0.25">
      <c r="A32" s="77">
        <v>19</v>
      </c>
      <c r="B32" s="78" t="s">
        <v>77</v>
      </c>
      <c r="C32" s="87" t="s">
        <v>103</v>
      </c>
      <c r="D32" s="80" t="s">
        <v>20</v>
      </c>
      <c r="E32" s="81" t="s">
        <v>140</v>
      </c>
      <c r="F32" s="82"/>
      <c r="G32" s="82"/>
      <c r="H32" s="82"/>
      <c r="I32" s="82">
        <v>4</v>
      </c>
      <c r="J32" s="83">
        <v>2.89</v>
      </c>
      <c r="K32" s="82">
        <v>0.5</v>
      </c>
      <c r="L32" s="82">
        <v>17697</v>
      </c>
      <c r="M32" s="84">
        <f t="shared" si="0"/>
        <v>51144.33</v>
      </c>
      <c r="N32" s="84">
        <f t="shared" si="1"/>
        <v>25572.165000000001</v>
      </c>
      <c r="O32" s="82"/>
      <c r="P32" s="82"/>
      <c r="Q32" s="82"/>
      <c r="R32" s="82"/>
      <c r="S32" s="82"/>
      <c r="T32" s="84">
        <f t="shared" si="2"/>
        <v>0</v>
      </c>
      <c r="U32" s="84">
        <f t="shared" si="3"/>
        <v>25572.165000000001</v>
      </c>
      <c r="V32" s="84">
        <f t="shared" si="7"/>
        <v>2557.2165000000005</v>
      </c>
      <c r="W32" s="84">
        <f t="shared" si="4"/>
        <v>28129.381500000003</v>
      </c>
      <c r="X32" s="26"/>
      <c r="Y32" s="26"/>
    </row>
    <row r="33" spans="1:28" s="9" customFormat="1" ht="33" customHeight="1" x14ac:dyDescent="0.25">
      <c r="A33" s="82">
        <v>20</v>
      </c>
      <c r="B33" s="78" t="s">
        <v>48</v>
      </c>
      <c r="C33" s="88" t="s">
        <v>113</v>
      </c>
      <c r="D33" s="80" t="s">
        <v>33</v>
      </c>
      <c r="E33" s="81" t="s">
        <v>141</v>
      </c>
      <c r="F33" s="82"/>
      <c r="G33" s="82">
        <v>5</v>
      </c>
      <c r="H33" s="82" t="s">
        <v>70</v>
      </c>
      <c r="I33" s="82"/>
      <c r="J33" s="83">
        <v>6.08</v>
      </c>
      <c r="K33" s="82">
        <v>1</v>
      </c>
      <c r="L33" s="82">
        <v>17697</v>
      </c>
      <c r="M33" s="84">
        <f t="shared" si="0"/>
        <v>107597.75999999999</v>
      </c>
      <c r="N33" s="84">
        <f t="shared" si="1"/>
        <v>107597.75999999999</v>
      </c>
      <c r="O33" s="82"/>
      <c r="P33" s="82"/>
      <c r="Q33" s="82"/>
      <c r="R33" s="82"/>
      <c r="S33" s="82"/>
      <c r="T33" s="84">
        <f t="shared" si="2"/>
        <v>0</v>
      </c>
      <c r="U33" s="84">
        <f t="shared" si="3"/>
        <v>107597.75999999999</v>
      </c>
      <c r="V33" s="84">
        <f t="shared" si="7"/>
        <v>10759.776</v>
      </c>
      <c r="W33" s="84">
        <f t="shared" si="4"/>
        <v>118357.53599999999</v>
      </c>
      <c r="X33" s="26"/>
      <c r="Y33" s="26"/>
    </row>
    <row r="34" spans="1:28" s="9" customFormat="1" ht="16.899999999999999" customHeight="1" x14ac:dyDescent="0.25">
      <c r="A34" s="77">
        <v>21</v>
      </c>
      <c r="B34" s="78" t="s">
        <v>8</v>
      </c>
      <c r="C34" s="78"/>
      <c r="D34" s="80" t="s">
        <v>20</v>
      </c>
      <c r="E34" s="81" t="s">
        <v>142</v>
      </c>
      <c r="F34" s="82"/>
      <c r="G34" s="82"/>
      <c r="H34" s="82"/>
      <c r="I34" s="82">
        <v>2</v>
      </c>
      <c r="J34" s="83">
        <v>2.81</v>
      </c>
      <c r="K34" s="82">
        <v>1</v>
      </c>
      <c r="L34" s="82">
        <v>17697</v>
      </c>
      <c r="M34" s="84">
        <f t="shared" si="0"/>
        <v>49728.57</v>
      </c>
      <c r="N34" s="84">
        <f t="shared" si="1"/>
        <v>49728.57</v>
      </c>
      <c r="O34" s="82"/>
      <c r="P34" s="82"/>
      <c r="Q34" s="82"/>
      <c r="R34" s="82"/>
      <c r="S34" s="82"/>
      <c r="T34" s="84">
        <f t="shared" si="2"/>
        <v>0</v>
      </c>
      <c r="U34" s="84">
        <f t="shared" si="3"/>
        <v>49728.57</v>
      </c>
      <c r="V34" s="84">
        <f t="shared" si="7"/>
        <v>4972.857</v>
      </c>
      <c r="W34" s="84">
        <f t="shared" si="4"/>
        <v>54701.426999999996</v>
      </c>
      <c r="X34" s="26"/>
      <c r="Y34" s="26"/>
    </row>
    <row r="35" spans="1:28" s="9" customFormat="1" ht="36.75" customHeight="1" x14ac:dyDescent="0.25">
      <c r="A35" s="82">
        <v>22</v>
      </c>
      <c r="B35" s="78" t="s">
        <v>62</v>
      </c>
      <c r="C35" s="78" t="s">
        <v>104</v>
      </c>
      <c r="D35" s="80" t="s">
        <v>33</v>
      </c>
      <c r="E35" s="81" t="s">
        <v>143</v>
      </c>
      <c r="F35" s="82"/>
      <c r="G35" s="82">
        <v>10</v>
      </c>
      <c r="H35" s="82" t="s">
        <v>68</v>
      </c>
      <c r="I35" s="82"/>
      <c r="J35" s="83">
        <v>4.83</v>
      </c>
      <c r="K35" s="82">
        <v>0.5</v>
      </c>
      <c r="L35" s="82">
        <v>17697</v>
      </c>
      <c r="M35" s="84">
        <f t="shared" si="0"/>
        <v>85476.51</v>
      </c>
      <c r="N35" s="84">
        <f t="shared" si="1"/>
        <v>42738.254999999997</v>
      </c>
      <c r="O35" s="82"/>
      <c r="P35" s="82"/>
      <c r="Q35" s="82"/>
      <c r="R35" s="82"/>
      <c r="S35" s="82"/>
      <c r="T35" s="84">
        <f t="shared" si="2"/>
        <v>0</v>
      </c>
      <c r="U35" s="84">
        <f t="shared" si="3"/>
        <v>42738.254999999997</v>
      </c>
      <c r="V35" s="84"/>
      <c r="W35" s="84">
        <f t="shared" si="4"/>
        <v>42738.254999999997</v>
      </c>
      <c r="X35" s="26"/>
      <c r="Y35" s="26"/>
    </row>
    <row r="36" spans="1:28" s="9" customFormat="1" ht="33.75" customHeight="1" x14ac:dyDescent="0.25">
      <c r="A36" s="77">
        <v>23</v>
      </c>
      <c r="B36" s="78" t="s">
        <v>18</v>
      </c>
      <c r="C36" s="78" t="s">
        <v>104</v>
      </c>
      <c r="D36" s="80" t="s">
        <v>33</v>
      </c>
      <c r="E36" s="81" t="s">
        <v>143</v>
      </c>
      <c r="F36" s="82"/>
      <c r="G36" s="82">
        <v>6</v>
      </c>
      <c r="H36" s="82" t="s">
        <v>71</v>
      </c>
      <c r="I36" s="82"/>
      <c r="J36" s="83">
        <v>6.33</v>
      </c>
      <c r="K36" s="82">
        <v>1</v>
      </c>
      <c r="L36" s="82">
        <v>17697</v>
      </c>
      <c r="M36" s="84">
        <f t="shared" si="0"/>
        <v>112022.01</v>
      </c>
      <c r="N36" s="84">
        <f t="shared" si="1"/>
        <v>112022.01</v>
      </c>
      <c r="O36" s="82"/>
      <c r="P36" s="82"/>
      <c r="Q36" s="82"/>
      <c r="R36" s="82"/>
      <c r="S36" s="82"/>
      <c r="T36" s="84">
        <f t="shared" si="2"/>
        <v>0</v>
      </c>
      <c r="U36" s="84">
        <f t="shared" si="3"/>
        <v>112022.01</v>
      </c>
      <c r="V36" s="84">
        <f>N36*10%</f>
        <v>11202.201000000001</v>
      </c>
      <c r="W36" s="84">
        <f t="shared" si="4"/>
        <v>123224.211</v>
      </c>
      <c r="X36" s="26"/>
      <c r="Y36" s="26"/>
    </row>
    <row r="37" spans="1:28" s="9" customFormat="1" ht="84" customHeight="1" x14ac:dyDescent="0.25">
      <c r="A37" s="82">
        <v>24</v>
      </c>
      <c r="B37" s="78" t="s">
        <v>10</v>
      </c>
      <c r="C37" s="78" t="s">
        <v>110</v>
      </c>
      <c r="D37" s="80" t="s">
        <v>33</v>
      </c>
      <c r="E37" s="81" t="s">
        <v>144</v>
      </c>
      <c r="F37" s="91" t="s">
        <v>74</v>
      </c>
      <c r="G37" s="82">
        <v>4</v>
      </c>
      <c r="H37" s="82" t="s">
        <v>72</v>
      </c>
      <c r="I37" s="82"/>
      <c r="J37" s="83">
        <v>6.95</v>
      </c>
      <c r="K37" s="82">
        <v>1</v>
      </c>
      <c r="L37" s="82">
        <v>17697</v>
      </c>
      <c r="M37" s="84">
        <f t="shared" si="0"/>
        <v>122994.15000000001</v>
      </c>
      <c r="N37" s="84">
        <f t="shared" si="1"/>
        <v>122994.15000000001</v>
      </c>
      <c r="O37" s="82"/>
      <c r="P37" s="82"/>
      <c r="Q37" s="82"/>
      <c r="R37" s="82"/>
      <c r="S37" s="82">
        <v>47226</v>
      </c>
      <c r="T37" s="84">
        <f t="shared" si="2"/>
        <v>47226</v>
      </c>
      <c r="U37" s="84">
        <f t="shared" si="3"/>
        <v>170220.15000000002</v>
      </c>
      <c r="V37" s="84">
        <f>N37*10%</f>
        <v>12299.415000000001</v>
      </c>
      <c r="W37" s="84">
        <f t="shared" si="4"/>
        <v>182519.56500000003</v>
      </c>
      <c r="X37" s="26"/>
      <c r="Y37" s="26"/>
    </row>
    <row r="38" spans="1:28" s="9" customFormat="1" ht="36" customHeight="1" x14ac:dyDescent="0.25">
      <c r="A38" s="77">
        <v>25</v>
      </c>
      <c r="B38" s="78" t="s">
        <v>11</v>
      </c>
      <c r="C38" s="78" t="s">
        <v>172</v>
      </c>
      <c r="D38" s="80" t="s">
        <v>33</v>
      </c>
      <c r="E38" s="81" t="s">
        <v>178</v>
      </c>
      <c r="F38" s="82"/>
      <c r="G38" s="82">
        <v>10</v>
      </c>
      <c r="H38" s="82" t="s">
        <v>68</v>
      </c>
      <c r="I38" s="82"/>
      <c r="J38" s="83">
        <v>4.46</v>
      </c>
      <c r="K38" s="82">
        <v>1</v>
      </c>
      <c r="L38" s="82">
        <v>17697</v>
      </c>
      <c r="M38" s="84">
        <f t="shared" si="0"/>
        <v>78928.62</v>
      </c>
      <c r="N38" s="84">
        <f t="shared" si="1"/>
        <v>78928.62</v>
      </c>
      <c r="O38" s="82"/>
      <c r="P38" s="82"/>
      <c r="Q38" s="82"/>
      <c r="R38" s="82"/>
      <c r="S38" s="82"/>
      <c r="T38" s="84">
        <f t="shared" si="2"/>
        <v>0</v>
      </c>
      <c r="U38" s="84">
        <f t="shared" si="3"/>
        <v>78928.62</v>
      </c>
      <c r="V38" s="84">
        <f>N38*10%</f>
        <v>7892.8620000000001</v>
      </c>
      <c r="W38" s="84">
        <f t="shared" si="4"/>
        <v>86821.481999999989</v>
      </c>
      <c r="X38" s="26"/>
      <c r="Y38" s="26"/>
    </row>
    <row r="39" spans="1:28" s="9" customFormat="1" ht="36" customHeight="1" x14ac:dyDescent="0.25">
      <c r="A39" s="82">
        <v>26</v>
      </c>
      <c r="B39" s="88" t="s">
        <v>165</v>
      </c>
      <c r="C39" s="78" t="s">
        <v>115</v>
      </c>
      <c r="D39" s="80" t="s">
        <v>20</v>
      </c>
      <c r="E39" s="81" t="s">
        <v>146</v>
      </c>
      <c r="F39" s="82"/>
      <c r="G39" s="82"/>
      <c r="H39" s="82"/>
      <c r="I39" s="82">
        <v>2</v>
      </c>
      <c r="J39" s="83">
        <v>2.81</v>
      </c>
      <c r="K39" s="82">
        <v>0.5</v>
      </c>
      <c r="L39" s="82">
        <v>17697</v>
      </c>
      <c r="M39" s="84">
        <f t="shared" si="0"/>
        <v>49728.57</v>
      </c>
      <c r="N39" s="84">
        <f t="shared" si="1"/>
        <v>24864.285</v>
      </c>
      <c r="O39" s="82"/>
      <c r="P39" s="82">
        <v>1770</v>
      </c>
      <c r="Q39" s="82"/>
      <c r="R39" s="82"/>
      <c r="S39" s="82"/>
      <c r="T39" s="84">
        <f t="shared" si="2"/>
        <v>1770</v>
      </c>
      <c r="U39" s="84">
        <f t="shared" si="3"/>
        <v>26634.285</v>
      </c>
      <c r="V39" s="84"/>
      <c r="W39" s="84">
        <f t="shared" si="4"/>
        <v>26634.285</v>
      </c>
      <c r="X39" s="26"/>
      <c r="Y39" s="26"/>
    </row>
    <row r="40" spans="1:28" s="9" customFormat="1" ht="35.25" customHeight="1" x14ac:dyDescent="0.25">
      <c r="A40" s="77">
        <v>27</v>
      </c>
      <c r="B40" s="78" t="s">
        <v>5</v>
      </c>
      <c r="C40" s="78" t="s">
        <v>115</v>
      </c>
      <c r="D40" s="80" t="s">
        <v>20</v>
      </c>
      <c r="E40" s="81" t="s">
        <v>146</v>
      </c>
      <c r="F40" s="82"/>
      <c r="G40" s="82"/>
      <c r="H40" s="82"/>
      <c r="I40" s="82">
        <v>5</v>
      </c>
      <c r="J40" s="83">
        <v>2.92</v>
      </c>
      <c r="K40" s="82">
        <v>1</v>
      </c>
      <c r="L40" s="82">
        <v>17697</v>
      </c>
      <c r="M40" s="84">
        <f t="shared" si="0"/>
        <v>51675.24</v>
      </c>
      <c r="N40" s="84">
        <f t="shared" si="1"/>
        <v>51675.24</v>
      </c>
      <c r="O40" s="82"/>
      <c r="P40" s="82"/>
      <c r="Q40" s="82"/>
      <c r="R40" s="82"/>
      <c r="S40" s="82"/>
      <c r="T40" s="84">
        <f t="shared" si="2"/>
        <v>0</v>
      </c>
      <c r="U40" s="84">
        <f t="shared" si="3"/>
        <v>51675.24</v>
      </c>
      <c r="V40" s="84">
        <f>N40*10%</f>
        <v>5167.5240000000003</v>
      </c>
      <c r="W40" s="84">
        <f t="shared" si="4"/>
        <v>56842.763999999996</v>
      </c>
      <c r="X40" s="26"/>
      <c r="Y40" s="26"/>
    </row>
    <row r="41" spans="1:28" s="9" customFormat="1" ht="84.75" customHeight="1" x14ac:dyDescent="0.25">
      <c r="A41" s="82">
        <v>28</v>
      </c>
      <c r="B41" s="78" t="s">
        <v>13</v>
      </c>
      <c r="C41" s="78" t="s">
        <v>105</v>
      </c>
      <c r="D41" s="80" t="s">
        <v>33</v>
      </c>
      <c r="E41" s="81" t="s">
        <v>147</v>
      </c>
      <c r="F41" s="82"/>
      <c r="G41" s="82">
        <v>10</v>
      </c>
      <c r="H41" s="83" t="s">
        <v>65</v>
      </c>
      <c r="I41" s="82"/>
      <c r="J41" s="83">
        <v>4.43</v>
      </c>
      <c r="K41" s="82">
        <v>0.5</v>
      </c>
      <c r="L41" s="82">
        <v>17697</v>
      </c>
      <c r="M41" s="84">
        <f t="shared" si="0"/>
        <v>78397.709999999992</v>
      </c>
      <c r="N41" s="84">
        <f t="shared" si="1"/>
        <v>39198.854999999996</v>
      </c>
      <c r="O41" s="82"/>
      <c r="P41" s="82"/>
      <c r="Q41" s="82"/>
      <c r="R41" s="82"/>
      <c r="S41" s="82"/>
      <c r="T41" s="84">
        <f t="shared" si="2"/>
        <v>0</v>
      </c>
      <c r="U41" s="84">
        <f t="shared" si="3"/>
        <v>39198.854999999996</v>
      </c>
      <c r="V41" s="84">
        <f>N41*10%</f>
        <v>3919.8854999999999</v>
      </c>
      <c r="W41" s="84">
        <f t="shared" si="4"/>
        <v>43118.740499999993</v>
      </c>
      <c r="X41" s="26"/>
      <c r="Y41" s="26"/>
      <c r="Z41" s="20"/>
      <c r="AA41" s="20"/>
    </row>
    <row r="42" spans="1:28" s="9" customFormat="1" ht="84" customHeight="1" x14ac:dyDescent="0.25">
      <c r="A42" s="77">
        <v>29</v>
      </c>
      <c r="B42" s="78" t="s">
        <v>25</v>
      </c>
      <c r="C42" s="78" t="s">
        <v>105</v>
      </c>
      <c r="D42" s="80" t="s">
        <v>33</v>
      </c>
      <c r="E42" s="81" t="s">
        <v>148</v>
      </c>
      <c r="F42" s="82"/>
      <c r="G42" s="82">
        <v>10</v>
      </c>
      <c r="H42" s="82" t="s">
        <v>67</v>
      </c>
      <c r="I42" s="82"/>
      <c r="J42" s="83">
        <v>3.78</v>
      </c>
      <c r="K42" s="82">
        <v>0.5</v>
      </c>
      <c r="L42" s="82">
        <v>17697</v>
      </c>
      <c r="M42" s="84">
        <f t="shared" si="0"/>
        <v>66894.66</v>
      </c>
      <c r="N42" s="84">
        <f t="shared" si="1"/>
        <v>33447.33</v>
      </c>
      <c r="O42" s="82"/>
      <c r="P42" s="82"/>
      <c r="Q42" s="82"/>
      <c r="R42" s="82"/>
      <c r="S42" s="82"/>
      <c r="T42" s="84">
        <f t="shared" si="2"/>
        <v>0</v>
      </c>
      <c r="U42" s="84">
        <f t="shared" si="3"/>
        <v>33447.33</v>
      </c>
      <c r="V42" s="84">
        <f>N42*10%</f>
        <v>3344.7330000000002</v>
      </c>
      <c r="W42" s="84">
        <f t="shared" si="4"/>
        <v>36792.063000000002</v>
      </c>
      <c r="X42" s="26"/>
      <c r="Y42" s="26"/>
    </row>
    <row r="43" spans="1:28" s="9" customFormat="1" ht="48" customHeight="1" x14ac:dyDescent="0.25">
      <c r="A43" s="82">
        <v>30</v>
      </c>
      <c r="B43" s="78" t="s">
        <v>46</v>
      </c>
      <c r="C43" s="88" t="s">
        <v>111</v>
      </c>
      <c r="D43" s="80" t="s">
        <v>33</v>
      </c>
      <c r="E43" s="81" t="s">
        <v>167</v>
      </c>
      <c r="F43" s="82"/>
      <c r="G43" s="82">
        <v>10</v>
      </c>
      <c r="H43" s="82" t="s">
        <v>67</v>
      </c>
      <c r="I43" s="82"/>
      <c r="J43" s="83">
        <v>4</v>
      </c>
      <c r="K43" s="82">
        <v>1</v>
      </c>
      <c r="L43" s="82">
        <v>17697</v>
      </c>
      <c r="M43" s="84">
        <f t="shared" si="0"/>
        <v>70788</v>
      </c>
      <c r="N43" s="84">
        <f t="shared" si="1"/>
        <v>70788</v>
      </c>
      <c r="O43" s="82"/>
      <c r="P43" s="82"/>
      <c r="Q43" s="82"/>
      <c r="R43" s="82"/>
      <c r="S43" s="82"/>
      <c r="T43" s="84">
        <f t="shared" si="2"/>
        <v>0</v>
      </c>
      <c r="U43" s="84">
        <f t="shared" si="3"/>
        <v>70788</v>
      </c>
      <c r="V43" s="84">
        <f>N43*10%</f>
        <v>7078.8</v>
      </c>
      <c r="W43" s="84">
        <f t="shared" si="4"/>
        <v>77866.8</v>
      </c>
      <c r="X43" s="26"/>
      <c r="Y43" s="26"/>
      <c r="Z43" s="26"/>
      <c r="AA43" s="26"/>
      <c r="AB43" s="26"/>
    </row>
    <row r="44" spans="1:28" s="9" customFormat="1" ht="36" customHeight="1" x14ac:dyDescent="0.25">
      <c r="A44" s="82">
        <v>32</v>
      </c>
      <c r="B44" s="78" t="s">
        <v>37</v>
      </c>
      <c r="C44" s="78" t="s">
        <v>119</v>
      </c>
      <c r="D44" s="80" t="s">
        <v>20</v>
      </c>
      <c r="E44" s="81" t="s">
        <v>129</v>
      </c>
      <c r="F44" s="82"/>
      <c r="G44" s="82">
        <v>13</v>
      </c>
      <c r="H44" s="82" t="s">
        <v>69</v>
      </c>
      <c r="I44" s="82"/>
      <c r="J44" s="83">
        <v>3.57</v>
      </c>
      <c r="K44" s="82">
        <v>0.5</v>
      </c>
      <c r="L44" s="82">
        <v>17697</v>
      </c>
      <c r="M44" s="84">
        <f t="shared" si="0"/>
        <v>63178.289999999994</v>
      </c>
      <c r="N44" s="84">
        <f t="shared" si="1"/>
        <v>31589.144999999997</v>
      </c>
      <c r="O44" s="82"/>
      <c r="P44" s="82"/>
      <c r="Q44" s="82"/>
      <c r="R44" s="82"/>
      <c r="S44" s="82"/>
      <c r="T44" s="84">
        <f t="shared" si="2"/>
        <v>0</v>
      </c>
      <c r="U44" s="84">
        <f t="shared" si="3"/>
        <v>31589.144999999997</v>
      </c>
      <c r="V44" s="84"/>
      <c r="W44" s="84">
        <f t="shared" si="4"/>
        <v>31589.144999999997</v>
      </c>
      <c r="X44" s="26"/>
      <c r="Y44" s="26"/>
    </row>
    <row r="45" spans="1:28" s="9" customFormat="1" ht="30" customHeight="1" x14ac:dyDescent="0.25">
      <c r="A45" s="77">
        <v>33</v>
      </c>
      <c r="B45" s="92" t="s">
        <v>4</v>
      </c>
      <c r="C45" s="78" t="s">
        <v>119</v>
      </c>
      <c r="D45" s="93" t="s">
        <v>20</v>
      </c>
      <c r="E45" s="94" t="s">
        <v>129</v>
      </c>
      <c r="F45" s="95"/>
      <c r="G45" s="95">
        <v>14</v>
      </c>
      <c r="H45" s="82" t="s">
        <v>66</v>
      </c>
      <c r="I45" s="95"/>
      <c r="J45" s="83">
        <v>3.19</v>
      </c>
      <c r="K45" s="95">
        <v>1</v>
      </c>
      <c r="L45" s="82">
        <v>17697</v>
      </c>
      <c r="M45" s="84">
        <f t="shared" si="0"/>
        <v>56453.43</v>
      </c>
      <c r="N45" s="84">
        <f t="shared" si="1"/>
        <v>56453.43</v>
      </c>
      <c r="O45" s="95"/>
      <c r="P45" s="95"/>
      <c r="Q45" s="95"/>
      <c r="R45" s="82"/>
      <c r="S45" s="95"/>
      <c r="T45" s="84">
        <f t="shared" si="2"/>
        <v>0</v>
      </c>
      <c r="U45" s="84">
        <f t="shared" si="3"/>
        <v>56453.43</v>
      </c>
      <c r="V45" s="84">
        <f>N45*10%</f>
        <v>5645.3430000000008</v>
      </c>
      <c r="W45" s="84">
        <f t="shared" si="4"/>
        <v>62098.773000000001</v>
      </c>
      <c r="X45" s="26"/>
      <c r="Y45" s="26"/>
    </row>
    <row r="46" spans="1:28" s="9" customFormat="1" ht="34.5" customHeight="1" x14ac:dyDescent="0.25">
      <c r="A46" s="82">
        <v>34</v>
      </c>
      <c r="B46" s="78" t="s">
        <v>38</v>
      </c>
      <c r="C46" s="78" t="s">
        <v>117</v>
      </c>
      <c r="D46" s="80" t="s">
        <v>20</v>
      </c>
      <c r="E46" s="81" t="s">
        <v>149</v>
      </c>
      <c r="F46" s="82"/>
      <c r="G46" s="82">
        <v>13</v>
      </c>
      <c r="H46" s="82" t="s">
        <v>76</v>
      </c>
      <c r="I46" s="82"/>
      <c r="J46" s="83">
        <v>4.9800000000000004</v>
      </c>
      <c r="K46" s="82">
        <v>1</v>
      </c>
      <c r="L46" s="82">
        <v>17697</v>
      </c>
      <c r="M46" s="84">
        <f t="shared" si="0"/>
        <v>88131.060000000012</v>
      </c>
      <c r="N46" s="84">
        <f t="shared" si="1"/>
        <v>88131.060000000012</v>
      </c>
      <c r="O46" s="82"/>
      <c r="P46" s="82"/>
      <c r="Q46" s="82"/>
      <c r="R46" s="82"/>
      <c r="S46" s="82"/>
      <c r="T46" s="84">
        <f t="shared" si="2"/>
        <v>0</v>
      </c>
      <c r="U46" s="84">
        <f t="shared" si="3"/>
        <v>88131.060000000012</v>
      </c>
      <c r="V46" s="84">
        <f>N46*10%</f>
        <v>8813.1060000000016</v>
      </c>
      <c r="W46" s="84">
        <f t="shared" si="4"/>
        <v>96944.166000000012</v>
      </c>
      <c r="X46" s="26"/>
      <c r="Y46" s="26"/>
    </row>
    <row r="47" spans="1:28" s="9" customFormat="1" ht="34.5" customHeight="1" x14ac:dyDescent="0.25">
      <c r="A47" s="77">
        <v>35</v>
      </c>
      <c r="B47" s="78" t="s">
        <v>23</v>
      </c>
      <c r="C47" s="78" t="s">
        <v>117</v>
      </c>
      <c r="D47" s="80" t="s">
        <v>20</v>
      </c>
      <c r="E47" s="81" t="s">
        <v>145</v>
      </c>
      <c r="F47" s="82"/>
      <c r="G47" s="82">
        <v>14</v>
      </c>
      <c r="H47" s="82" t="s">
        <v>66</v>
      </c>
      <c r="I47" s="82"/>
      <c r="J47" s="83">
        <v>3.04</v>
      </c>
      <c r="K47" s="82">
        <v>0.5</v>
      </c>
      <c r="L47" s="82">
        <v>17697</v>
      </c>
      <c r="M47" s="84">
        <f t="shared" si="0"/>
        <v>53798.879999999997</v>
      </c>
      <c r="N47" s="84">
        <f t="shared" si="1"/>
        <v>26899.439999999999</v>
      </c>
      <c r="O47" s="82"/>
      <c r="P47" s="82"/>
      <c r="Q47" s="82"/>
      <c r="R47" s="84">
        <v>13317</v>
      </c>
      <c r="S47" s="82"/>
      <c r="T47" s="84">
        <f t="shared" si="2"/>
        <v>13317</v>
      </c>
      <c r="U47" s="84">
        <f t="shared" si="3"/>
        <v>40216.44</v>
      </c>
      <c r="V47" s="84"/>
      <c r="W47" s="84">
        <f t="shared" si="4"/>
        <v>40216.44</v>
      </c>
      <c r="X47" s="26"/>
      <c r="Y47" s="26"/>
    </row>
    <row r="48" spans="1:28" s="9" customFormat="1" ht="16.899999999999999" customHeight="1" x14ac:dyDescent="0.25">
      <c r="A48" s="82">
        <v>36</v>
      </c>
      <c r="B48" s="78" t="s">
        <v>7</v>
      </c>
      <c r="C48" s="78"/>
      <c r="D48" s="80" t="s">
        <v>20</v>
      </c>
      <c r="E48" s="81" t="s">
        <v>150</v>
      </c>
      <c r="F48" s="82"/>
      <c r="G48" s="82"/>
      <c r="H48" s="82"/>
      <c r="I48" s="82">
        <v>2</v>
      </c>
      <c r="J48" s="83">
        <v>2.81</v>
      </c>
      <c r="K48" s="82">
        <v>1</v>
      </c>
      <c r="L48" s="82">
        <v>17697</v>
      </c>
      <c r="M48" s="84">
        <f t="shared" si="0"/>
        <v>49728.57</v>
      </c>
      <c r="N48" s="84">
        <f t="shared" si="1"/>
        <v>49728.57</v>
      </c>
      <c r="O48" s="82"/>
      <c r="P48" s="82"/>
      <c r="Q48" s="82"/>
      <c r="R48" s="84">
        <v>13261</v>
      </c>
      <c r="S48" s="82"/>
      <c r="T48" s="84">
        <f t="shared" si="2"/>
        <v>13261</v>
      </c>
      <c r="U48" s="84">
        <f t="shared" si="3"/>
        <v>62989.57</v>
      </c>
      <c r="V48" s="84">
        <f>N48*10%</f>
        <v>4972.857</v>
      </c>
      <c r="W48" s="84">
        <f t="shared" si="4"/>
        <v>67962.426999999996</v>
      </c>
      <c r="X48" s="26"/>
      <c r="Y48" s="26"/>
    </row>
    <row r="49" spans="1:27" s="9" customFormat="1" ht="32.25" customHeight="1" x14ac:dyDescent="0.25">
      <c r="A49" s="77">
        <v>37</v>
      </c>
      <c r="B49" s="78" t="s">
        <v>14</v>
      </c>
      <c r="C49" s="78" t="s">
        <v>112</v>
      </c>
      <c r="D49" s="80" t="s">
        <v>33</v>
      </c>
      <c r="E49" s="81" t="s">
        <v>151</v>
      </c>
      <c r="F49" s="82"/>
      <c r="G49" s="82">
        <v>10</v>
      </c>
      <c r="H49" s="82" t="s">
        <v>68</v>
      </c>
      <c r="I49" s="82"/>
      <c r="J49" s="83">
        <v>4.83</v>
      </c>
      <c r="K49" s="82">
        <v>0.5</v>
      </c>
      <c r="L49" s="82">
        <v>17697</v>
      </c>
      <c r="M49" s="84">
        <f t="shared" si="0"/>
        <v>85476.51</v>
      </c>
      <c r="N49" s="84">
        <f t="shared" si="1"/>
        <v>42738.254999999997</v>
      </c>
      <c r="O49" s="82"/>
      <c r="P49" s="82"/>
      <c r="Q49" s="82"/>
      <c r="R49" s="82"/>
      <c r="S49" s="82"/>
      <c r="T49" s="84">
        <f t="shared" si="2"/>
        <v>0</v>
      </c>
      <c r="U49" s="84">
        <f t="shared" si="3"/>
        <v>42738.254999999997</v>
      </c>
      <c r="V49" s="84"/>
      <c r="W49" s="84">
        <f t="shared" si="4"/>
        <v>42738.254999999997</v>
      </c>
      <c r="X49" s="26"/>
      <c r="Y49" s="26"/>
    </row>
    <row r="50" spans="1:27" s="9" customFormat="1" ht="16.899999999999999" customHeight="1" x14ac:dyDescent="0.25">
      <c r="A50" s="82">
        <v>38</v>
      </c>
      <c r="B50" s="78" t="s">
        <v>21</v>
      </c>
      <c r="C50" s="78"/>
      <c r="D50" s="80" t="s">
        <v>20</v>
      </c>
      <c r="E50" s="81" t="s">
        <v>177</v>
      </c>
      <c r="F50" s="82"/>
      <c r="G50" s="82"/>
      <c r="H50" s="82" t="s">
        <v>69</v>
      </c>
      <c r="I50" s="82"/>
      <c r="J50" s="83">
        <v>3.46</v>
      </c>
      <c r="K50" s="82">
        <v>1</v>
      </c>
      <c r="L50" s="82">
        <v>17697</v>
      </c>
      <c r="M50" s="84">
        <f t="shared" si="0"/>
        <v>61231.62</v>
      </c>
      <c r="N50" s="84">
        <f t="shared" si="1"/>
        <v>61231.62</v>
      </c>
      <c r="O50" s="82"/>
      <c r="P50" s="82"/>
      <c r="Q50" s="82"/>
      <c r="R50" s="82"/>
      <c r="S50" s="82"/>
      <c r="T50" s="84">
        <f t="shared" si="2"/>
        <v>0</v>
      </c>
      <c r="U50" s="84">
        <f t="shared" si="3"/>
        <v>61231.62</v>
      </c>
      <c r="V50" s="84">
        <f>N50*10%</f>
        <v>6123.1620000000003</v>
      </c>
      <c r="W50" s="84">
        <f t="shared" si="4"/>
        <v>67354.782000000007</v>
      </c>
      <c r="X50" s="26"/>
      <c r="Y50" s="28"/>
      <c r="Z50" s="24"/>
      <c r="AA50" s="24"/>
    </row>
    <row r="51" spans="1:27" s="9" customFormat="1" ht="16.899999999999999" customHeight="1" x14ac:dyDescent="0.25">
      <c r="A51" s="77">
        <v>39</v>
      </c>
      <c r="B51" s="78" t="s">
        <v>21</v>
      </c>
      <c r="C51" s="78"/>
      <c r="D51" s="80" t="s">
        <v>20</v>
      </c>
      <c r="E51" s="81" t="s">
        <v>177</v>
      </c>
      <c r="F51" s="82"/>
      <c r="G51" s="82"/>
      <c r="H51" s="82" t="s">
        <v>69</v>
      </c>
      <c r="I51" s="82"/>
      <c r="J51" s="83">
        <v>3.46</v>
      </c>
      <c r="K51" s="82">
        <v>0.5</v>
      </c>
      <c r="L51" s="82">
        <v>17697</v>
      </c>
      <c r="M51" s="84">
        <f t="shared" si="0"/>
        <v>61231.62</v>
      </c>
      <c r="N51" s="84">
        <f t="shared" si="1"/>
        <v>30615.81</v>
      </c>
      <c r="O51" s="82"/>
      <c r="P51" s="82"/>
      <c r="Q51" s="82"/>
      <c r="R51" s="82"/>
      <c r="S51" s="82"/>
      <c r="T51" s="84">
        <f t="shared" si="2"/>
        <v>0</v>
      </c>
      <c r="U51" s="84">
        <f t="shared" si="3"/>
        <v>30615.81</v>
      </c>
      <c r="V51" s="84">
        <v>2929</v>
      </c>
      <c r="W51" s="84">
        <f t="shared" si="4"/>
        <v>33544.81</v>
      </c>
      <c r="X51" s="26"/>
      <c r="Y51" s="28"/>
      <c r="Z51" s="23"/>
      <c r="AA51" s="24"/>
    </row>
    <row r="52" spans="1:27" s="9" customFormat="1" ht="27.75" customHeight="1" x14ac:dyDescent="0.25">
      <c r="A52" s="82">
        <v>40</v>
      </c>
      <c r="B52" s="88" t="s">
        <v>165</v>
      </c>
      <c r="C52" s="88"/>
      <c r="D52" s="90" t="s">
        <v>20</v>
      </c>
      <c r="E52" s="85" t="s">
        <v>136</v>
      </c>
      <c r="F52" s="83"/>
      <c r="G52" s="83"/>
      <c r="H52" s="83"/>
      <c r="I52" s="83">
        <v>2</v>
      </c>
      <c r="J52" s="83">
        <v>2.81</v>
      </c>
      <c r="K52" s="82">
        <v>0.5</v>
      </c>
      <c r="L52" s="82">
        <v>17697</v>
      </c>
      <c r="M52" s="84">
        <f t="shared" si="0"/>
        <v>49728.57</v>
      </c>
      <c r="N52" s="84">
        <f t="shared" si="1"/>
        <v>24864.285</v>
      </c>
      <c r="O52" s="82"/>
      <c r="P52" s="82"/>
      <c r="Q52" s="82"/>
      <c r="R52" s="82"/>
      <c r="S52" s="82"/>
      <c r="T52" s="84">
        <f t="shared" si="2"/>
        <v>0</v>
      </c>
      <c r="U52" s="84">
        <f t="shared" si="3"/>
        <v>24864.285</v>
      </c>
      <c r="V52" s="84">
        <v>2930</v>
      </c>
      <c r="W52" s="84">
        <f t="shared" si="4"/>
        <v>27794.285</v>
      </c>
      <c r="X52" s="26"/>
      <c r="Y52" s="28"/>
      <c r="Z52" s="23"/>
      <c r="AA52" s="24"/>
    </row>
    <row r="53" spans="1:27" s="9" customFormat="1" ht="37.5" customHeight="1" x14ac:dyDescent="0.25">
      <c r="A53" s="77">
        <v>41</v>
      </c>
      <c r="B53" s="78" t="s">
        <v>87</v>
      </c>
      <c r="C53" s="88" t="s">
        <v>123</v>
      </c>
      <c r="D53" s="80" t="s">
        <v>33</v>
      </c>
      <c r="E53" s="81" t="s">
        <v>152</v>
      </c>
      <c r="F53" s="82"/>
      <c r="G53" s="82"/>
      <c r="H53" s="82" t="s">
        <v>65</v>
      </c>
      <c r="I53" s="82"/>
      <c r="J53" s="83">
        <v>4.51</v>
      </c>
      <c r="K53" s="82">
        <v>0.5</v>
      </c>
      <c r="L53" s="82">
        <v>17698</v>
      </c>
      <c r="M53" s="84">
        <f t="shared" si="0"/>
        <v>79817.98</v>
      </c>
      <c r="N53" s="84">
        <f t="shared" si="1"/>
        <v>39908.99</v>
      </c>
      <c r="O53" s="82"/>
      <c r="P53" s="84"/>
      <c r="Q53" s="82"/>
      <c r="R53" s="82"/>
      <c r="S53" s="82"/>
      <c r="T53" s="84">
        <f t="shared" si="2"/>
        <v>0</v>
      </c>
      <c r="U53" s="84">
        <f t="shared" si="3"/>
        <v>39908.99</v>
      </c>
      <c r="V53" s="84"/>
      <c r="W53" s="84">
        <f t="shared" si="4"/>
        <v>39908.99</v>
      </c>
      <c r="X53" s="26"/>
      <c r="Y53" s="26"/>
      <c r="Z53" s="23"/>
      <c r="AA53" s="24"/>
    </row>
    <row r="54" spans="1:27" s="9" customFormat="1" ht="33.75" customHeight="1" x14ac:dyDescent="0.25">
      <c r="A54" s="82">
        <v>42</v>
      </c>
      <c r="B54" s="78" t="s">
        <v>45</v>
      </c>
      <c r="C54" s="78" t="s">
        <v>94</v>
      </c>
      <c r="D54" s="80" t="s">
        <v>33</v>
      </c>
      <c r="E54" s="81" t="s">
        <v>153</v>
      </c>
      <c r="F54" s="82"/>
      <c r="G54" s="82">
        <v>7</v>
      </c>
      <c r="H54" s="83" t="s">
        <v>78</v>
      </c>
      <c r="I54" s="96"/>
      <c r="J54" s="83">
        <v>4.75</v>
      </c>
      <c r="K54" s="82">
        <v>1</v>
      </c>
      <c r="L54" s="82">
        <v>17697</v>
      </c>
      <c r="M54" s="84">
        <f t="shared" si="0"/>
        <v>84060.75</v>
      </c>
      <c r="N54" s="84">
        <f t="shared" si="1"/>
        <v>84060.75</v>
      </c>
      <c r="O54" s="82"/>
      <c r="P54" s="82"/>
      <c r="Q54" s="82"/>
      <c r="R54" s="82"/>
      <c r="S54" s="82"/>
      <c r="T54" s="84">
        <f t="shared" si="2"/>
        <v>0</v>
      </c>
      <c r="U54" s="84">
        <f t="shared" si="3"/>
        <v>84060.75</v>
      </c>
      <c r="V54" s="84">
        <f t="shared" ref="V54:V62" si="8">N54*10%</f>
        <v>8406.0750000000007</v>
      </c>
      <c r="W54" s="84">
        <f t="shared" si="4"/>
        <v>92466.824999999997</v>
      </c>
      <c r="X54" s="26"/>
      <c r="Y54" s="26"/>
    </row>
    <row r="55" spans="1:27" s="9" customFormat="1" ht="50.25" customHeight="1" x14ac:dyDescent="0.25">
      <c r="A55" s="77">
        <v>43</v>
      </c>
      <c r="B55" s="78" t="s">
        <v>108</v>
      </c>
      <c r="C55" s="88" t="s">
        <v>114</v>
      </c>
      <c r="D55" s="80" t="s">
        <v>33</v>
      </c>
      <c r="E55" s="85" t="s">
        <v>166</v>
      </c>
      <c r="F55" s="82"/>
      <c r="G55" s="82"/>
      <c r="H55" s="82" t="s">
        <v>109</v>
      </c>
      <c r="I55" s="82"/>
      <c r="J55" s="83">
        <v>5.92</v>
      </c>
      <c r="K55" s="82">
        <v>1</v>
      </c>
      <c r="L55" s="82">
        <v>17697</v>
      </c>
      <c r="M55" s="84">
        <f>L55*J55</f>
        <v>104766.24</v>
      </c>
      <c r="N55" s="84">
        <f>K55*M55</f>
        <v>104766.24</v>
      </c>
      <c r="O55" s="82"/>
      <c r="P55" s="82"/>
      <c r="Q55" s="82"/>
      <c r="R55" s="82"/>
      <c r="S55" s="82"/>
      <c r="T55" s="84"/>
      <c r="U55" s="84">
        <f t="shared" si="3"/>
        <v>104766.24</v>
      </c>
      <c r="V55" s="84">
        <f>N55*10%</f>
        <v>10476.624000000002</v>
      </c>
      <c r="W55" s="84">
        <f t="shared" si="4"/>
        <v>115242.864</v>
      </c>
      <c r="X55" s="26"/>
      <c r="Y55" s="26"/>
    </row>
    <row r="56" spans="1:27" s="9" customFormat="1" ht="16.899999999999999" customHeight="1" x14ac:dyDescent="0.25">
      <c r="A56" s="82">
        <v>44</v>
      </c>
      <c r="B56" s="78" t="s">
        <v>6</v>
      </c>
      <c r="C56" s="78"/>
      <c r="D56" s="80" t="s">
        <v>88</v>
      </c>
      <c r="E56" s="81" t="s">
        <v>154</v>
      </c>
      <c r="F56" s="82"/>
      <c r="G56" s="82"/>
      <c r="H56" s="82"/>
      <c r="I56" s="82">
        <v>2</v>
      </c>
      <c r="J56" s="83">
        <v>2.81</v>
      </c>
      <c r="K56" s="82">
        <v>1</v>
      </c>
      <c r="L56" s="82">
        <v>17697</v>
      </c>
      <c r="M56" s="84">
        <f t="shared" si="0"/>
        <v>49728.57</v>
      </c>
      <c r="N56" s="84">
        <f t="shared" si="1"/>
        <v>49728.57</v>
      </c>
      <c r="O56" s="82"/>
      <c r="P56" s="82"/>
      <c r="Q56" s="82"/>
      <c r="R56" s="82"/>
      <c r="S56" s="82"/>
      <c r="T56" s="84">
        <f t="shared" si="2"/>
        <v>0</v>
      </c>
      <c r="U56" s="84">
        <f t="shared" si="3"/>
        <v>49728.57</v>
      </c>
      <c r="V56" s="84">
        <f t="shared" si="8"/>
        <v>4972.857</v>
      </c>
      <c r="W56" s="84">
        <f t="shared" si="4"/>
        <v>54701.426999999996</v>
      </c>
      <c r="X56" s="26"/>
      <c r="Y56" s="26"/>
      <c r="Z56" s="20"/>
    </row>
    <row r="57" spans="1:27" s="9" customFormat="1" ht="16.899999999999999" customHeight="1" x14ac:dyDescent="0.25">
      <c r="A57" s="77">
        <v>45</v>
      </c>
      <c r="B57" s="78" t="s">
        <v>7</v>
      </c>
      <c r="C57" s="78"/>
      <c r="D57" s="80" t="s">
        <v>20</v>
      </c>
      <c r="E57" s="81" t="s">
        <v>155</v>
      </c>
      <c r="F57" s="82"/>
      <c r="G57" s="82"/>
      <c r="H57" s="82"/>
      <c r="I57" s="82">
        <v>2</v>
      </c>
      <c r="J57" s="83">
        <v>2.81</v>
      </c>
      <c r="K57" s="82">
        <v>1</v>
      </c>
      <c r="L57" s="82">
        <v>17697</v>
      </c>
      <c r="M57" s="84">
        <f t="shared" si="0"/>
        <v>49728.57</v>
      </c>
      <c r="N57" s="84">
        <f t="shared" si="1"/>
        <v>49728.57</v>
      </c>
      <c r="O57" s="82"/>
      <c r="P57" s="82"/>
      <c r="Q57" s="82"/>
      <c r="R57" s="84">
        <v>13261</v>
      </c>
      <c r="S57" s="82"/>
      <c r="T57" s="84">
        <f t="shared" si="2"/>
        <v>13261</v>
      </c>
      <c r="U57" s="84">
        <f t="shared" si="3"/>
        <v>62989.57</v>
      </c>
      <c r="V57" s="84">
        <f t="shared" si="8"/>
        <v>4972.857</v>
      </c>
      <c r="W57" s="84">
        <f t="shared" si="4"/>
        <v>67962.426999999996</v>
      </c>
      <c r="X57" s="26"/>
      <c r="Y57" s="26"/>
    </row>
    <row r="58" spans="1:27" s="9" customFormat="1" ht="53.25" customHeight="1" x14ac:dyDescent="0.25">
      <c r="A58" s="82">
        <v>46</v>
      </c>
      <c r="B58" s="78" t="s">
        <v>47</v>
      </c>
      <c r="C58" s="78" t="s">
        <v>93</v>
      </c>
      <c r="D58" s="80" t="s">
        <v>33</v>
      </c>
      <c r="E58" s="81" t="s">
        <v>156</v>
      </c>
      <c r="F58" s="82"/>
      <c r="G58" s="82">
        <v>5</v>
      </c>
      <c r="H58" s="82" t="s">
        <v>70</v>
      </c>
      <c r="I58" s="82"/>
      <c r="J58" s="83">
        <v>6.6</v>
      </c>
      <c r="K58" s="82">
        <v>1</v>
      </c>
      <c r="L58" s="82">
        <v>17697</v>
      </c>
      <c r="M58" s="84">
        <f t="shared" si="0"/>
        <v>116800.2</v>
      </c>
      <c r="N58" s="84">
        <f t="shared" si="1"/>
        <v>116800.2</v>
      </c>
      <c r="O58" s="82"/>
      <c r="P58" s="82"/>
      <c r="Q58" s="82"/>
      <c r="R58" s="82"/>
      <c r="S58" s="82"/>
      <c r="T58" s="84">
        <f t="shared" si="2"/>
        <v>0</v>
      </c>
      <c r="U58" s="84">
        <f t="shared" si="3"/>
        <v>116800.2</v>
      </c>
      <c r="V58" s="84">
        <f t="shared" si="8"/>
        <v>11680.02</v>
      </c>
      <c r="W58" s="84">
        <f t="shared" si="4"/>
        <v>128480.22</v>
      </c>
      <c r="X58" s="26"/>
      <c r="Y58" s="26"/>
      <c r="Z58" s="20"/>
    </row>
    <row r="59" spans="1:27" s="9" customFormat="1" ht="37.5" customHeight="1" x14ac:dyDescent="0.25">
      <c r="A59" s="77">
        <v>47</v>
      </c>
      <c r="B59" s="78" t="s">
        <v>16</v>
      </c>
      <c r="C59" s="78" t="s">
        <v>118</v>
      </c>
      <c r="D59" s="80" t="s">
        <v>20</v>
      </c>
      <c r="E59" s="97" t="s">
        <v>160</v>
      </c>
      <c r="F59" s="82" t="s">
        <v>170</v>
      </c>
      <c r="G59" s="82">
        <v>11</v>
      </c>
      <c r="H59" s="82" t="s">
        <v>169</v>
      </c>
      <c r="I59" s="82"/>
      <c r="J59" s="83">
        <v>4.53</v>
      </c>
      <c r="K59" s="82">
        <v>1</v>
      </c>
      <c r="L59" s="82">
        <v>17697</v>
      </c>
      <c r="M59" s="84">
        <f t="shared" si="0"/>
        <v>80167.41</v>
      </c>
      <c r="N59" s="84">
        <f t="shared" si="1"/>
        <v>80167.41</v>
      </c>
      <c r="O59" s="82"/>
      <c r="P59" s="82"/>
      <c r="Q59" s="82"/>
      <c r="R59" s="82"/>
      <c r="S59" s="82"/>
      <c r="T59" s="84">
        <f t="shared" si="2"/>
        <v>0</v>
      </c>
      <c r="U59" s="84">
        <f t="shared" si="3"/>
        <v>80167.41</v>
      </c>
      <c r="V59" s="84">
        <f t="shared" si="8"/>
        <v>8016.7410000000009</v>
      </c>
      <c r="W59" s="84">
        <f t="shared" si="4"/>
        <v>88184.150999999998</v>
      </c>
      <c r="X59" s="26"/>
      <c r="Y59" s="26"/>
      <c r="Z59" s="20"/>
    </row>
    <row r="60" spans="1:27" s="9" customFormat="1" ht="16.899999999999999" customHeight="1" x14ac:dyDescent="0.25">
      <c r="A60" s="82">
        <v>48</v>
      </c>
      <c r="B60" s="78" t="s">
        <v>7</v>
      </c>
      <c r="C60" s="78"/>
      <c r="D60" s="80" t="s">
        <v>20</v>
      </c>
      <c r="E60" s="81" t="s">
        <v>157</v>
      </c>
      <c r="F60" s="82"/>
      <c r="G60" s="82"/>
      <c r="H60" s="82"/>
      <c r="I60" s="82">
        <v>2</v>
      </c>
      <c r="J60" s="83">
        <v>2.81</v>
      </c>
      <c r="K60" s="82">
        <v>1</v>
      </c>
      <c r="L60" s="82">
        <v>17697</v>
      </c>
      <c r="M60" s="84">
        <f t="shared" si="0"/>
        <v>49728.57</v>
      </c>
      <c r="N60" s="84">
        <f t="shared" si="1"/>
        <v>49728.57</v>
      </c>
      <c r="O60" s="82"/>
      <c r="P60" s="82"/>
      <c r="Q60" s="82"/>
      <c r="R60" s="84">
        <v>13261</v>
      </c>
      <c r="S60" s="82"/>
      <c r="T60" s="84">
        <f t="shared" si="2"/>
        <v>13261</v>
      </c>
      <c r="U60" s="84">
        <f t="shared" si="3"/>
        <v>62989.57</v>
      </c>
      <c r="V60" s="84">
        <f t="shared" si="8"/>
        <v>4972.857</v>
      </c>
      <c r="W60" s="84">
        <f t="shared" si="4"/>
        <v>67962.426999999996</v>
      </c>
      <c r="X60" s="26"/>
      <c r="Y60" s="26"/>
      <c r="Z60" s="20"/>
    </row>
    <row r="61" spans="1:27" s="9" customFormat="1" ht="16.899999999999999" customHeight="1" x14ac:dyDescent="0.25">
      <c r="A61" s="77">
        <v>49</v>
      </c>
      <c r="B61" s="88" t="s">
        <v>162</v>
      </c>
      <c r="C61" s="88"/>
      <c r="D61" s="90" t="s">
        <v>33</v>
      </c>
      <c r="E61" s="85" t="s">
        <v>73</v>
      </c>
      <c r="F61" s="83"/>
      <c r="G61" s="83"/>
      <c r="H61" s="83" t="s">
        <v>75</v>
      </c>
      <c r="I61" s="83">
        <v>2</v>
      </c>
      <c r="J61" s="83">
        <v>2.81</v>
      </c>
      <c r="K61" s="82">
        <v>0.5</v>
      </c>
      <c r="L61" s="82">
        <v>17697</v>
      </c>
      <c r="M61" s="84">
        <f t="shared" ref="M61" si="9">L61*J61</f>
        <v>49728.57</v>
      </c>
      <c r="N61" s="84">
        <f t="shared" ref="N61" si="10">K61*M61</f>
        <v>24864.285</v>
      </c>
      <c r="O61" s="82"/>
      <c r="P61" s="82"/>
      <c r="Q61" s="82"/>
      <c r="R61" s="84"/>
      <c r="S61" s="82"/>
      <c r="T61" s="84"/>
      <c r="U61" s="84">
        <f t="shared" si="3"/>
        <v>24864.285</v>
      </c>
      <c r="V61" s="84">
        <f t="shared" si="8"/>
        <v>2486.4285</v>
      </c>
      <c r="W61" s="84">
        <f t="shared" si="4"/>
        <v>27350.713499999998</v>
      </c>
      <c r="X61" s="26"/>
      <c r="Y61" s="26"/>
      <c r="Z61" s="20"/>
    </row>
    <row r="62" spans="1:27" s="9" customFormat="1" ht="16.899999999999999" customHeight="1" x14ac:dyDescent="0.25">
      <c r="A62" s="82">
        <v>50</v>
      </c>
      <c r="B62" s="78" t="s">
        <v>6</v>
      </c>
      <c r="C62" s="78"/>
      <c r="D62" s="80" t="s">
        <v>20</v>
      </c>
      <c r="E62" s="81" t="s">
        <v>158</v>
      </c>
      <c r="F62" s="82"/>
      <c r="G62" s="82"/>
      <c r="H62" s="82"/>
      <c r="I62" s="82">
        <v>2</v>
      </c>
      <c r="J62" s="83">
        <v>2.81</v>
      </c>
      <c r="K62" s="82">
        <v>0.5</v>
      </c>
      <c r="L62" s="82">
        <v>17697</v>
      </c>
      <c r="M62" s="84">
        <f t="shared" si="0"/>
        <v>49728.57</v>
      </c>
      <c r="N62" s="84">
        <f t="shared" si="1"/>
        <v>24864.285</v>
      </c>
      <c r="O62" s="82"/>
      <c r="P62" s="82"/>
      <c r="Q62" s="82"/>
      <c r="R62" s="82"/>
      <c r="S62" s="82"/>
      <c r="T62" s="84">
        <f t="shared" si="2"/>
        <v>0</v>
      </c>
      <c r="U62" s="84">
        <f t="shared" si="3"/>
        <v>24864.285</v>
      </c>
      <c r="V62" s="84">
        <f t="shared" si="8"/>
        <v>2486.4285</v>
      </c>
      <c r="W62" s="84">
        <f t="shared" si="4"/>
        <v>27350.713499999998</v>
      </c>
      <c r="X62" s="26"/>
      <c r="Y62" s="26"/>
      <c r="Z62" s="20"/>
    </row>
    <row r="63" spans="1:27" s="9" customFormat="1" ht="16.899999999999999" customHeight="1" x14ac:dyDescent="0.25">
      <c r="A63" s="77">
        <v>51</v>
      </c>
      <c r="B63" s="78" t="s">
        <v>7</v>
      </c>
      <c r="C63" s="78"/>
      <c r="D63" s="80" t="s">
        <v>20</v>
      </c>
      <c r="E63" s="81" t="s">
        <v>159</v>
      </c>
      <c r="F63" s="82"/>
      <c r="G63" s="82"/>
      <c r="H63" s="82"/>
      <c r="I63" s="82">
        <v>2</v>
      </c>
      <c r="J63" s="83">
        <v>2.81</v>
      </c>
      <c r="K63" s="82">
        <v>1</v>
      </c>
      <c r="L63" s="82">
        <v>17697</v>
      </c>
      <c r="M63" s="84">
        <f t="shared" si="0"/>
        <v>49728.57</v>
      </c>
      <c r="N63" s="84">
        <f t="shared" si="1"/>
        <v>49728.57</v>
      </c>
      <c r="O63" s="82"/>
      <c r="P63" s="82"/>
      <c r="Q63" s="82"/>
      <c r="R63" s="84">
        <v>13261</v>
      </c>
      <c r="S63" s="82"/>
      <c r="T63" s="84">
        <f t="shared" si="2"/>
        <v>13261</v>
      </c>
      <c r="U63" s="84">
        <f t="shared" si="3"/>
        <v>62989.57</v>
      </c>
      <c r="V63" s="84">
        <f>N63*10%</f>
        <v>4972.857</v>
      </c>
      <c r="W63" s="84">
        <f t="shared" si="4"/>
        <v>67962.426999999996</v>
      </c>
      <c r="X63" s="26"/>
      <c r="Y63" s="26"/>
      <c r="Z63" s="20"/>
    </row>
    <row r="64" spans="1:27" s="9" customFormat="1" ht="50.25" customHeight="1" x14ac:dyDescent="0.25">
      <c r="A64" s="82">
        <v>52</v>
      </c>
      <c r="B64" s="78" t="s">
        <v>12</v>
      </c>
      <c r="C64" s="88" t="s">
        <v>116</v>
      </c>
      <c r="D64" s="80" t="s">
        <v>33</v>
      </c>
      <c r="E64" s="81" t="s">
        <v>128</v>
      </c>
      <c r="F64" s="82"/>
      <c r="G64" s="82">
        <v>10</v>
      </c>
      <c r="H64" s="82" t="s">
        <v>79</v>
      </c>
      <c r="I64" s="82"/>
      <c r="J64" s="83">
        <v>4.87</v>
      </c>
      <c r="K64" s="82">
        <v>0.5</v>
      </c>
      <c r="L64" s="82">
        <v>17697</v>
      </c>
      <c r="M64" s="84">
        <f t="shared" si="0"/>
        <v>86184.39</v>
      </c>
      <c r="N64" s="84">
        <f t="shared" si="1"/>
        <v>43092.195</v>
      </c>
      <c r="O64" s="82"/>
      <c r="P64" s="82"/>
      <c r="Q64" s="82"/>
      <c r="R64" s="82"/>
      <c r="S64" s="82"/>
      <c r="T64" s="84">
        <f t="shared" si="2"/>
        <v>0</v>
      </c>
      <c r="U64" s="84">
        <f t="shared" si="3"/>
        <v>43092.195</v>
      </c>
      <c r="V64" s="84"/>
      <c r="W64" s="84">
        <f t="shared" si="4"/>
        <v>43092.195</v>
      </c>
      <c r="X64" s="26"/>
      <c r="Y64" s="26"/>
    </row>
    <row r="65" spans="1:27" s="9" customFormat="1" ht="48" customHeight="1" x14ac:dyDescent="0.25">
      <c r="A65" s="77">
        <v>53</v>
      </c>
      <c r="B65" s="78" t="s">
        <v>12</v>
      </c>
      <c r="C65" s="88" t="s">
        <v>122</v>
      </c>
      <c r="D65" s="80" t="s">
        <v>33</v>
      </c>
      <c r="E65" s="81" t="s">
        <v>160</v>
      </c>
      <c r="F65" s="82"/>
      <c r="G65" s="82">
        <v>10</v>
      </c>
      <c r="H65" s="82" t="s">
        <v>79</v>
      </c>
      <c r="I65" s="82"/>
      <c r="J65" s="83">
        <v>5.16</v>
      </c>
      <c r="K65" s="82">
        <v>0.5</v>
      </c>
      <c r="L65" s="82">
        <v>17697</v>
      </c>
      <c r="M65" s="84">
        <f t="shared" si="0"/>
        <v>91316.52</v>
      </c>
      <c r="N65" s="84">
        <f t="shared" si="1"/>
        <v>45658.26</v>
      </c>
      <c r="O65" s="82"/>
      <c r="P65" s="82"/>
      <c r="Q65" s="82"/>
      <c r="R65" s="82"/>
      <c r="S65" s="82"/>
      <c r="T65" s="84">
        <f t="shared" si="2"/>
        <v>0</v>
      </c>
      <c r="U65" s="84">
        <f t="shared" si="3"/>
        <v>45658.26</v>
      </c>
      <c r="V65" s="84"/>
      <c r="W65" s="84">
        <f t="shared" si="4"/>
        <v>45658.26</v>
      </c>
      <c r="X65" s="26"/>
      <c r="Y65" s="26"/>
    </row>
    <row r="66" spans="1:27" s="9" customFormat="1" ht="19.5" customHeight="1" x14ac:dyDescent="0.25">
      <c r="A66" s="82">
        <v>54</v>
      </c>
      <c r="B66" s="78" t="s">
        <v>17</v>
      </c>
      <c r="C66" s="78" t="s">
        <v>92</v>
      </c>
      <c r="D66" s="80" t="s">
        <v>33</v>
      </c>
      <c r="E66" s="81" t="s">
        <v>161</v>
      </c>
      <c r="F66" s="82" t="s">
        <v>120</v>
      </c>
      <c r="G66" s="82">
        <v>10</v>
      </c>
      <c r="H66" s="82" t="s">
        <v>81</v>
      </c>
      <c r="I66" s="82"/>
      <c r="J66" s="83">
        <v>4.28</v>
      </c>
      <c r="K66" s="82">
        <v>1</v>
      </c>
      <c r="L66" s="82">
        <v>17697</v>
      </c>
      <c r="M66" s="84">
        <f t="shared" si="0"/>
        <v>75743.16</v>
      </c>
      <c r="N66" s="84">
        <f t="shared" si="1"/>
        <v>75743.16</v>
      </c>
      <c r="O66" s="82"/>
      <c r="P66" s="82"/>
      <c r="Q66" s="82"/>
      <c r="R66" s="82"/>
      <c r="S66" s="82"/>
      <c r="T66" s="84">
        <f t="shared" si="2"/>
        <v>0</v>
      </c>
      <c r="U66" s="84">
        <f t="shared" si="3"/>
        <v>75743.16</v>
      </c>
      <c r="V66" s="84">
        <f>N66*10%</f>
        <v>7574.3160000000007</v>
      </c>
      <c r="W66" s="84">
        <f t="shared" si="4"/>
        <v>83317.47600000001</v>
      </c>
      <c r="X66" s="28"/>
      <c r="Y66" s="28"/>
      <c r="Z66" s="20"/>
      <c r="AA66" s="20"/>
    </row>
    <row r="67" spans="1:27" s="9" customFormat="1" ht="22.15" customHeight="1" x14ac:dyDescent="0.25">
      <c r="A67" s="82"/>
      <c r="B67" s="98"/>
      <c r="C67" s="98"/>
      <c r="D67" s="99"/>
      <c r="E67" s="81"/>
      <c r="F67" s="82"/>
      <c r="G67" s="99"/>
      <c r="H67" s="99"/>
      <c r="I67" s="100"/>
      <c r="J67" s="100"/>
      <c r="K67" s="101">
        <f>SUM(K13:K66)</f>
        <v>42.5</v>
      </c>
      <c r="L67" s="101"/>
      <c r="M67" s="101"/>
      <c r="N67" s="102">
        <f>SUM(N13:N66)</f>
        <v>2851873.8049999997</v>
      </c>
      <c r="O67" s="102"/>
      <c r="P67" s="102">
        <f>SUM(P13:P66)</f>
        <v>32740.199999999997</v>
      </c>
      <c r="Q67" s="102"/>
      <c r="R67" s="102">
        <f t="shared" ref="R67:W67" si="11">SUM(R13:R66)</f>
        <v>106200</v>
      </c>
      <c r="S67" s="102">
        <f t="shared" si="11"/>
        <v>47226</v>
      </c>
      <c r="T67" s="102">
        <f t="shared" si="11"/>
        <v>186166.2</v>
      </c>
      <c r="U67" s="102">
        <f t="shared" si="11"/>
        <v>3038040.0050000004</v>
      </c>
      <c r="V67" s="102">
        <f>SUM(V13:V66)</f>
        <v>240654.23349999997</v>
      </c>
      <c r="W67" s="102">
        <f t="shared" si="11"/>
        <v>3278694.2385000009</v>
      </c>
      <c r="X67" s="27"/>
      <c r="Y67" s="27"/>
      <c r="Z67" s="20"/>
      <c r="AA67" s="20"/>
    </row>
    <row r="68" spans="1:27" ht="22.15" customHeight="1" x14ac:dyDescent="0.25">
      <c r="A68" s="69"/>
      <c r="B68" s="70"/>
      <c r="C68" s="70"/>
      <c r="D68" s="69"/>
      <c r="E68" s="103" t="s">
        <v>91</v>
      </c>
      <c r="F68" s="76"/>
      <c r="G68" s="76"/>
      <c r="H68" s="76"/>
      <c r="I68" s="74"/>
      <c r="J68" s="74"/>
      <c r="K68" s="76"/>
      <c r="L68" s="74"/>
      <c r="M68" s="74"/>
      <c r="N68" s="74"/>
      <c r="O68" s="74"/>
      <c r="P68" s="74"/>
      <c r="Q68" s="74"/>
      <c r="R68" s="69"/>
      <c r="S68" s="69"/>
      <c r="T68" s="69"/>
      <c r="U68" s="69"/>
      <c r="V68" s="69"/>
      <c r="W68" s="69"/>
      <c r="X68" s="3"/>
      <c r="Y68" s="3"/>
    </row>
    <row r="69" spans="1:27" ht="22.15" customHeight="1" x14ac:dyDescent="0.25">
      <c r="A69" s="69"/>
      <c r="B69" s="70"/>
      <c r="C69" s="70"/>
      <c r="D69" s="69"/>
      <c r="E69" s="104" t="s">
        <v>126</v>
      </c>
      <c r="F69" s="76"/>
      <c r="G69" s="76"/>
      <c r="H69" s="76"/>
      <c r="I69" s="74"/>
      <c r="J69" s="74"/>
      <c r="K69" s="76"/>
      <c r="L69" s="74"/>
      <c r="M69" s="74"/>
      <c r="N69" s="74"/>
      <c r="O69" s="74"/>
      <c r="P69" s="74"/>
      <c r="Q69" s="74"/>
      <c r="R69" s="69"/>
      <c r="S69" s="69"/>
      <c r="T69" s="69"/>
      <c r="U69" s="69"/>
      <c r="V69" s="69"/>
      <c r="W69" s="69"/>
    </row>
    <row r="70" spans="1:27" ht="22.15" customHeight="1" x14ac:dyDescent="0.25">
      <c r="A70" s="69"/>
      <c r="B70" s="105"/>
      <c r="C70" s="105"/>
      <c r="D70" s="106"/>
      <c r="E70" s="104" t="s">
        <v>61</v>
      </c>
      <c r="F70" s="76"/>
      <c r="G70" s="76"/>
      <c r="H70" s="76"/>
      <c r="I70" s="74"/>
      <c r="J70" s="74"/>
      <c r="K70" s="76"/>
      <c r="L70" s="74"/>
      <c r="M70" s="74"/>
      <c r="N70" s="74"/>
      <c r="O70" s="74"/>
      <c r="P70" s="74"/>
      <c r="Q70" s="74"/>
      <c r="R70" s="69"/>
      <c r="S70" s="69"/>
      <c r="T70" s="69"/>
      <c r="U70" s="69"/>
      <c r="V70" s="69"/>
      <c r="W70" s="69"/>
    </row>
    <row r="71" spans="1:27" ht="22.15" customHeight="1" x14ac:dyDescent="0.25">
      <c r="A71" s="69"/>
      <c r="B71" s="70"/>
      <c r="C71" s="70"/>
      <c r="D71" s="69"/>
      <c r="E71" s="107"/>
      <c r="F71" s="72"/>
      <c r="G71" s="76"/>
      <c r="H71" s="76"/>
      <c r="I71" s="74"/>
      <c r="J71" s="74"/>
      <c r="K71" s="76"/>
      <c r="L71" s="74"/>
      <c r="M71" s="74"/>
      <c r="N71" s="74"/>
      <c r="O71" s="74"/>
      <c r="P71" s="74"/>
      <c r="Q71" s="74"/>
      <c r="R71" s="69"/>
      <c r="S71" s="69"/>
      <c r="T71" s="69"/>
      <c r="U71" s="69"/>
      <c r="V71" s="69"/>
      <c r="W71" s="69"/>
    </row>
    <row r="72" spans="1:27" ht="22.15" customHeight="1" x14ac:dyDescent="0.25">
      <c r="A72" s="108"/>
      <c r="B72" s="109"/>
      <c r="C72" s="109"/>
      <c r="D72" s="108"/>
      <c r="E72" s="110"/>
      <c r="F72" s="110"/>
      <c r="G72" s="110"/>
      <c r="H72" s="110"/>
      <c r="I72" s="111"/>
      <c r="J72" s="111"/>
      <c r="K72" s="110"/>
      <c r="L72" s="111"/>
      <c r="M72" s="111"/>
      <c r="N72" s="111"/>
      <c r="O72" s="111"/>
      <c r="P72" s="111"/>
      <c r="Q72" s="111"/>
      <c r="R72" s="108"/>
      <c r="S72" s="108"/>
      <c r="T72" s="108"/>
      <c r="U72" s="108"/>
      <c r="V72" s="108"/>
      <c r="W72" s="108"/>
    </row>
    <row r="73" spans="1:27" ht="22.15" customHeight="1" x14ac:dyDescent="0.2">
      <c r="A73" s="65"/>
      <c r="B73" s="66"/>
      <c r="C73" s="66"/>
      <c r="D73" s="65"/>
      <c r="E73" s="67"/>
      <c r="F73" s="67"/>
      <c r="G73" s="67"/>
      <c r="H73" s="67"/>
      <c r="I73" s="68"/>
      <c r="J73" s="68"/>
      <c r="K73" s="67"/>
      <c r="L73" s="68"/>
      <c r="M73" s="68"/>
      <c r="N73" s="68"/>
      <c r="O73" s="68"/>
      <c r="P73" s="68"/>
      <c r="Q73" s="68"/>
      <c r="R73" s="65"/>
      <c r="S73" s="65"/>
      <c r="T73" s="65"/>
      <c r="U73" s="65"/>
      <c r="V73" s="65"/>
      <c r="W73" s="65"/>
    </row>
    <row r="74" spans="1:27" ht="22.15" customHeight="1" x14ac:dyDescent="0.2">
      <c r="I74" s="7"/>
      <c r="J74" s="7"/>
    </row>
    <row r="75" spans="1:27" ht="22.15" customHeight="1" x14ac:dyDescent="0.2">
      <c r="I75" s="7"/>
      <c r="J75" s="7"/>
    </row>
    <row r="76" spans="1:27" ht="22.15" customHeight="1" x14ac:dyDescent="0.2">
      <c r="I76" s="7"/>
      <c r="J76" s="7"/>
    </row>
    <row r="77" spans="1:27" ht="22.15" customHeight="1" x14ac:dyDescent="0.2">
      <c r="I77" s="7"/>
      <c r="J77" s="7"/>
    </row>
    <row r="78" spans="1:27" ht="22.15" customHeight="1" x14ac:dyDescent="0.2">
      <c r="I78" s="7"/>
      <c r="J78" s="7"/>
    </row>
    <row r="79" spans="1:27" ht="22.15" customHeight="1" x14ac:dyDescent="0.2">
      <c r="I79" s="7"/>
      <c r="J79" s="7"/>
    </row>
    <row r="80" spans="1:27" ht="22.15" customHeight="1" x14ac:dyDescent="0.2">
      <c r="I80" s="7"/>
      <c r="J80" s="7"/>
    </row>
    <row r="81" spans="1:25" ht="22.15" customHeight="1" x14ac:dyDescent="0.2">
      <c r="A81" s="1"/>
      <c r="B81" s="1"/>
      <c r="C81" s="1"/>
      <c r="D81" s="1"/>
      <c r="E81" s="1"/>
      <c r="F81" s="1"/>
      <c r="G81" s="1"/>
      <c r="H81" s="1"/>
      <c r="I81" s="7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2.15" customHeight="1" x14ac:dyDescent="0.2">
      <c r="A82" s="1"/>
      <c r="B82" s="1"/>
      <c r="C82" s="1"/>
      <c r="D82" s="1"/>
      <c r="E82" s="1"/>
      <c r="F82" s="1"/>
      <c r="G82" s="1"/>
      <c r="H82" s="1"/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2.15" customHeight="1" x14ac:dyDescent="0.2">
      <c r="A83" s="1"/>
      <c r="B83" s="1"/>
      <c r="C83" s="1"/>
      <c r="D83" s="1"/>
      <c r="E83" s="1"/>
      <c r="F83" s="1"/>
      <c r="G83" s="1"/>
      <c r="H83" s="1"/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2.15" customHeight="1" x14ac:dyDescent="0.2">
      <c r="A84" s="1"/>
      <c r="B84" s="1"/>
      <c r="C84" s="1"/>
      <c r="D84" s="1"/>
      <c r="E84" s="1"/>
      <c r="F84" s="1"/>
      <c r="G84" s="1"/>
      <c r="H84" s="1"/>
      <c r="I84" s="7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2.15" customHeight="1" x14ac:dyDescent="0.2">
      <c r="A85" s="1"/>
      <c r="B85" s="1"/>
      <c r="C85" s="1"/>
      <c r="D85" s="1"/>
      <c r="E85" s="1"/>
      <c r="F85" s="1"/>
      <c r="G85" s="1"/>
      <c r="H85" s="1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2.15" customHeight="1" x14ac:dyDescent="0.2">
      <c r="A86" s="1"/>
      <c r="B86" s="1"/>
      <c r="C86" s="1"/>
      <c r="D86" s="1"/>
      <c r="E86" s="1"/>
      <c r="F86" s="1"/>
      <c r="G86" s="1"/>
      <c r="H86" s="1"/>
      <c r="I86" s="7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2.15" customHeight="1" x14ac:dyDescent="0.2">
      <c r="A87" s="1"/>
      <c r="B87" s="1"/>
      <c r="C87" s="1"/>
      <c r="D87" s="1"/>
      <c r="E87" s="1"/>
      <c r="F87" s="1"/>
      <c r="G87" s="1"/>
      <c r="H87" s="1"/>
      <c r="I87" s="7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2.15" customHeight="1" x14ac:dyDescent="0.2">
      <c r="A88" s="1"/>
      <c r="B88" s="1"/>
      <c r="C88" s="1"/>
      <c r="D88" s="1"/>
      <c r="E88" s="1"/>
      <c r="F88" s="1"/>
      <c r="G88" s="1"/>
      <c r="H88" s="1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2.15" customHeight="1" x14ac:dyDescent="0.2">
      <c r="A89" s="1"/>
      <c r="B89" s="1"/>
      <c r="C89" s="1"/>
      <c r="D89" s="1"/>
      <c r="E89" s="1"/>
      <c r="F89" s="1"/>
      <c r="G89" s="1"/>
      <c r="H89" s="1"/>
      <c r="I89" s="7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2.15" customHeight="1" x14ac:dyDescent="0.2">
      <c r="A90" s="1"/>
      <c r="B90" s="1"/>
      <c r="C90" s="1"/>
      <c r="D90" s="1"/>
      <c r="E90" s="1"/>
      <c r="F90" s="1"/>
      <c r="G90" s="1"/>
      <c r="H90" s="1"/>
      <c r="I90" s="7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2.15" customHeight="1" x14ac:dyDescent="0.2">
      <c r="A91" s="1"/>
      <c r="B91" s="1"/>
      <c r="C91" s="1"/>
      <c r="D91" s="1"/>
      <c r="E91" s="1"/>
      <c r="F91" s="1"/>
      <c r="G91" s="1"/>
      <c r="H91" s="1"/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mergeCells count="30">
    <mergeCell ref="T10:T12"/>
    <mergeCell ref="U10:U12"/>
    <mergeCell ref="V10:V12"/>
    <mergeCell ref="W10:W12"/>
    <mergeCell ref="O11:O12"/>
    <mergeCell ref="P11:P12"/>
    <mergeCell ref="Q11:Q12"/>
    <mergeCell ref="R11:R12"/>
    <mergeCell ref="S11:S12"/>
    <mergeCell ref="O10:S10"/>
    <mergeCell ref="B8:P8"/>
    <mergeCell ref="A10:A12"/>
    <mergeCell ref="B10:B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C10:C12"/>
    <mergeCell ref="A5:W5"/>
    <mergeCell ref="A1:W1"/>
    <mergeCell ref="D2:W2"/>
    <mergeCell ref="F3:J3"/>
    <mergeCell ref="A4:W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workbookViewId="0">
      <selection activeCell="K15" sqref="K15"/>
    </sheetView>
  </sheetViews>
  <sheetFormatPr defaultRowHeight="12.75" x14ac:dyDescent="0.2"/>
  <cols>
    <col min="1" max="1" width="6.42578125" customWidth="1"/>
    <col min="2" max="2" width="14.5703125" customWidth="1"/>
    <col min="3" max="3" width="16.5703125" customWidth="1"/>
    <col min="4" max="4" width="36.85546875" customWidth="1"/>
    <col min="10" max="10" width="0.140625" customWidth="1"/>
    <col min="18" max="20" width="9.140625" hidden="1" customWidth="1"/>
  </cols>
  <sheetData>
    <row r="1" spans="1:25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5" x14ac:dyDescent="0.2">
      <c r="A2" s="36"/>
      <c r="B2" s="37"/>
      <c r="C2" s="37"/>
      <c r="D2" s="37"/>
      <c r="E2" s="132" t="s">
        <v>90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5" x14ac:dyDescent="0.2">
      <c r="A3" s="131" t="s">
        <v>29</v>
      </c>
      <c r="B3" s="131"/>
      <c r="C3" s="37"/>
      <c r="D3" s="37"/>
      <c r="E3" s="60"/>
      <c r="F3" s="61"/>
      <c r="G3" s="132" t="s">
        <v>28</v>
      </c>
      <c r="H3" s="132"/>
      <c r="I3" s="132"/>
      <c r="J3" s="132"/>
      <c r="K3" s="132"/>
      <c r="L3" s="61"/>
      <c r="M3" s="55"/>
      <c r="N3" s="55"/>
      <c r="O3" s="38"/>
      <c r="P3" s="38"/>
      <c r="Q3" s="38"/>
      <c r="R3" s="38"/>
      <c r="S3" s="60"/>
      <c r="T3" s="60"/>
      <c r="U3" s="60"/>
      <c r="V3" s="60"/>
      <c r="W3" s="60"/>
      <c r="X3" s="60"/>
    </row>
    <row r="4" spans="1:25" x14ac:dyDescent="0.2">
      <c r="A4" s="131" t="s">
        <v>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5" x14ac:dyDescent="0.2">
      <c r="A5" s="131" t="s">
        <v>60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5" x14ac:dyDescent="0.2">
      <c r="A6" s="60"/>
      <c r="B6" s="56"/>
      <c r="C6" s="56"/>
      <c r="D6" s="56"/>
      <c r="E6" s="60"/>
      <c r="F6" s="61"/>
      <c r="G6" s="61"/>
      <c r="H6" s="61"/>
      <c r="I6" s="61"/>
      <c r="J6" s="55"/>
      <c r="K6" s="55"/>
      <c r="L6" s="61"/>
      <c r="M6" s="55"/>
      <c r="N6" s="55"/>
      <c r="O6" s="55"/>
      <c r="P6" s="55"/>
      <c r="Q6" s="55"/>
      <c r="R6" s="55"/>
      <c r="S6" s="60"/>
      <c r="T6" s="60"/>
      <c r="U6" s="60"/>
      <c r="V6" s="60"/>
      <c r="W6" s="60"/>
      <c r="X6" s="60"/>
    </row>
    <row r="7" spans="1:25" x14ac:dyDescent="0.2">
      <c r="A7" s="36"/>
      <c r="B7" s="37"/>
      <c r="C7" s="37"/>
      <c r="D7" s="37"/>
      <c r="E7" s="36"/>
      <c r="F7" s="39"/>
      <c r="G7" s="39"/>
      <c r="H7" s="39"/>
      <c r="I7" s="39"/>
      <c r="J7" s="38"/>
      <c r="K7" s="38"/>
      <c r="L7" s="39"/>
      <c r="M7" s="38"/>
      <c r="N7" s="38"/>
      <c r="O7" s="38"/>
      <c r="P7" s="38"/>
      <c r="Q7" s="38"/>
      <c r="R7" s="38"/>
      <c r="S7" s="36"/>
      <c r="T7" s="36"/>
      <c r="U7" s="36"/>
      <c r="V7" s="36"/>
      <c r="W7" s="36"/>
      <c r="X7" s="36"/>
    </row>
    <row r="8" spans="1:25" x14ac:dyDescent="0.2">
      <c r="A8" s="36"/>
      <c r="B8" s="134" t="s">
        <v>130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55"/>
      <c r="S8" s="60"/>
      <c r="T8" s="60"/>
      <c r="U8" s="60"/>
      <c r="V8" s="60"/>
      <c r="W8" s="60"/>
      <c r="X8" s="36"/>
    </row>
    <row r="9" spans="1:25" x14ac:dyDescent="0.2">
      <c r="A9" s="36"/>
      <c r="B9" s="37"/>
      <c r="C9" s="37"/>
      <c r="D9" s="37"/>
      <c r="E9" s="36"/>
      <c r="F9" s="39"/>
      <c r="G9" s="39"/>
      <c r="H9" s="39"/>
      <c r="I9" s="39"/>
      <c r="J9" s="39"/>
      <c r="K9" s="39"/>
      <c r="L9" s="39"/>
      <c r="M9" s="38"/>
      <c r="N9" s="38"/>
      <c r="O9" s="38"/>
      <c r="P9" s="38"/>
      <c r="Q9" s="38"/>
      <c r="R9" s="38"/>
      <c r="S9" s="36"/>
      <c r="T9" s="36"/>
      <c r="U9" s="36"/>
      <c r="V9" s="36"/>
      <c r="W9" s="36"/>
      <c r="X9" s="36"/>
    </row>
    <row r="10" spans="1:25" x14ac:dyDescent="0.2">
      <c r="A10" s="133" t="s">
        <v>39</v>
      </c>
      <c r="B10" s="135" t="s">
        <v>0</v>
      </c>
      <c r="C10" s="135" t="s">
        <v>125</v>
      </c>
      <c r="D10" s="59"/>
      <c r="E10" s="133" t="s">
        <v>22</v>
      </c>
      <c r="F10" s="136" t="s">
        <v>1</v>
      </c>
      <c r="G10" s="137" t="s">
        <v>53</v>
      </c>
      <c r="H10" s="136" t="s">
        <v>40</v>
      </c>
      <c r="I10" s="140" t="s">
        <v>64</v>
      </c>
      <c r="J10" s="135" t="s">
        <v>41</v>
      </c>
      <c r="K10" s="135" t="s">
        <v>127</v>
      </c>
      <c r="L10" s="136" t="s">
        <v>42</v>
      </c>
      <c r="M10" s="141"/>
      <c r="N10" s="135" t="s">
        <v>43</v>
      </c>
      <c r="O10" s="135" t="s">
        <v>44</v>
      </c>
      <c r="P10" s="133" t="s">
        <v>2</v>
      </c>
      <c r="Q10" s="133"/>
      <c r="R10" s="133"/>
      <c r="S10" s="133"/>
      <c r="T10" s="133"/>
      <c r="U10" s="145" t="s">
        <v>51</v>
      </c>
      <c r="V10" s="145" t="s">
        <v>9</v>
      </c>
      <c r="W10" s="145" t="s">
        <v>54</v>
      </c>
      <c r="X10" s="145" t="s">
        <v>52</v>
      </c>
      <c r="Y10" s="147" t="s">
        <v>168</v>
      </c>
    </row>
    <row r="11" spans="1:25" x14ac:dyDescent="0.2">
      <c r="A11" s="133"/>
      <c r="B11" s="135"/>
      <c r="C11" s="135"/>
      <c r="D11" s="59"/>
      <c r="E11" s="133"/>
      <c r="F11" s="136"/>
      <c r="G11" s="138"/>
      <c r="H11" s="136"/>
      <c r="I11" s="138"/>
      <c r="J11" s="135"/>
      <c r="K11" s="135"/>
      <c r="L11" s="136"/>
      <c r="M11" s="142"/>
      <c r="N11" s="135"/>
      <c r="O11" s="135"/>
      <c r="P11" s="135" t="s">
        <v>24</v>
      </c>
      <c r="Q11" s="141" t="s">
        <v>59</v>
      </c>
      <c r="R11" s="141" t="s">
        <v>31</v>
      </c>
      <c r="S11" s="145" t="s">
        <v>32</v>
      </c>
      <c r="T11" s="133" t="s">
        <v>30</v>
      </c>
      <c r="U11" s="150"/>
      <c r="V11" s="150"/>
      <c r="W11" s="150"/>
      <c r="X11" s="150"/>
      <c r="Y11" s="148"/>
    </row>
    <row r="12" spans="1:25" x14ac:dyDescent="0.2">
      <c r="A12" s="133"/>
      <c r="B12" s="135"/>
      <c r="C12" s="135"/>
      <c r="D12" s="59" t="s">
        <v>121</v>
      </c>
      <c r="E12" s="133"/>
      <c r="F12" s="136"/>
      <c r="G12" s="139"/>
      <c r="H12" s="136"/>
      <c r="I12" s="139"/>
      <c r="J12" s="135"/>
      <c r="K12" s="135"/>
      <c r="L12" s="136"/>
      <c r="M12" s="143"/>
      <c r="N12" s="135"/>
      <c r="O12" s="135"/>
      <c r="P12" s="135"/>
      <c r="Q12" s="144"/>
      <c r="R12" s="144"/>
      <c r="S12" s="146"/>
      <c r="T12" s="133"/>
      <c r="U12" s="146"/>
      <c r="V12" s="146"/>
      <c r="W12" s="146"/>
      <c r="X12" s="146"/>
      <c r="Y12" s="149"/>
    </row>
    <row r="13" spans="1:25" ht="57" customHeight="1" x14ac:dyDescent="0.2">
      <c r="A13" s="12">
        <v>1</v>
      </c>
      <c r="B13" s="8" t="s">
        <v>85</v>
      </c>
      <c r="C13" s="11" t="s">
        <v>84</v>
      </c>
      <c r="D13" s="11" t="s">
        <v>96</v>
      </c>
      <c r="E13" s="17" t="s">
        <v>33</v>
      </c>
      <c r="F13" s="22" t="s">
        <v>134</v>
      </c>
      <c r="G13" s="12"/>
      <c r="H13" s="12" t="s">
        <v>101</v>
      </c>
      <c r="I13" s="12" t="s">
        <v>86</v>
      </c>
      <c r="J13" s="12"/>
      <c r="K13" s="32">
        <v>4.28</v>
      </c>
      <c r="L13" s="12">
        <v>1</v>
      </c>
      <c r="M13" s="12">
        <v>17698</v>
      </c>
      <c r="N13" s="16">
        <f t="shared" ref="N13:N23" si="0">M13*K13</f>
        <v>75747.44</v>
      </c>
      <c r="O13" s="16">
        <f t="shared" ref="O13:O23" si="1">L13*N13</f>
        <v>75747.44</v>
      </c>
      <c r="P13" s="12"/>
      <c r="Q13" s="12"/>
      <c r="R13" s="12"/>
      <c r="S13" s="12"/>
      <c r="T13" s="12"/>
      <c r="U13" s="16">
        <f t="shared" ref="U13:U23" si="2">T13+S13+R13+Q13+P13</f>
        <v>0</v>
      </c>
      <c r="V13" s="16">
        <f t="shared" ref="V13:V23" si="3">U13+O13</f>
        <v>75747.44</v>
      </c>
      <c r="W13" s="16">
        <f>O13*10%</f>
        <v>7574.7440000000006</v>
      </c>
      <c r="X13" s="16">
        <f t="shared" ref="X13:X23" si="4">W13+V13</f>
        <v>83322.184000000008</v>
      </c>
      <c r="Y13" s="62">
        <f>X13*25%</f>
        <v>20830.546000000002</v>
      </c>
    </row>
    <row r="14" spans="1:25" ht="47.25" customHeight="1" x14ac:dyDescent="0.2">
      <c r="A14" s="12">
        <v>2</v>
      </c>
      <c r="B14" s="8" t="s">
        <v>49</v>
      </c>
      <c r="C14" s="11" t="s">
        <v>48</v>
      </c>
      <c r="D14" s="34" t="s">
        <v>113</v>
      </c>
      <c r="E14" s="17" t="s">
        <v>33</v>
      </c>
      <c r="F14" s="22" t="s">
        <v>141</v>
      </c>
      <c r="G14" s="12"/>
      <c r="H14" s="12">
        <v>5</v>
      </c>
      <c r="I14" s="12" t="s">
        <v>70</v>
      </c>
      <c r="J14" s="12"/>
      <c r="K14" s="32">
        <v>6.08</v>
      </c>
      <c r="L14" s="12">
        <v>1</v>
      </c>
      <c r="M14" s="12">
        <v>17697</v>
      </c>
      <c r="N14" s="16">
        <f t="shared" si="0"/>
        <v>107597.75999999999</v>
      </c>
      <c r="O14" s="16">
        <f t="shared" si="1"/>
        <v>107597.75999999999</v>
      </c>
      <c r="P14" s="12"/>
      <c r="Q14" s="12"/>
      <c r="R14" s="12"/>
      <c r="S14" s="12"/>
      <c r="T14" s="12"/>
      <c r="U14" s="16">
        <f t="shared" si="2"/>
        <v>0</v>
      </c>
      <c r="V14" s="16">
        <f t="shared" si="3"/>
        <v>107597.75999999999</v>
      </c>
      <c r="W14" s="16">
        <f t="shared" ref="W14" si="5">O14*10%</f>
        <v>10759.776</v>
      </c>
      <c r="X14" s="16">
        <f t="shared" si="4"/>
        <v>118357.53599999999</v>
      </c>
      <c r="Y14" s="62">
        <f t="shared" ref="Y14:Y23" si="6">X14*25%</f>
        <v>29589.383999999998</v>
      </c>
    </row>
    <row r="15" spans="1:25" ht="74.25" customHeight="1" x14ac:dyDescent="0.2">
      <c r="A15" s="12">
        <v>3</v>
      </c>
      <c r="B15" s="10" t="s">
        <v>34</v>
      </c>
      <c r="C15" s="11" t="s">
        <v>10</v>
      </c>
      <c r="D15" s="40" t="s">
        <v>110</v>
      </c>
      <c r="E15" s="17" t="s">
        <v>33</v>
      </c>
      <c r="F15" s="22" t="s">
        <v>144</v>
      </c>
      <c r="G15" s="21" t="s">
        <v>74</v>
      </c>
      <c r="H15" s="12">
        <v>4</v>
      </c>
      <c r="I15" s="12" t="s">
        <v>72</v>
      </c>
      <c r="J15" s="12"/>
      <c r="K15" s="32">
        <v>6.95</v>
      </c>
      <c r="L15" s="12">
        <v>1</v>
      </c>
      <c r="M15" s="12">
        <v>17697</v>
      </c>
      <c r="N15" s="16">
        <f t="shared" si="0"/>
        <v>122994.15000000001</v>
      </c>
      <c r="O15" s="16">
        <f t="shared" si="1"/>
        <v>122994.15000000001</v>
      </c>
      <c r="P15" s="12"/>
      <c r="Q15" s="12"/>
      <c r="R15" s="12"/>
      <c r="S15" s="12"/>
      <c r="T15" s="12"/>
      <c r="U15" s="16">
        <f t="shared" si="2"/>
        <v>0</v>
      </c>
      <c r="V15" s="16">
        <f t="shared" si="3"/>
        <v>122994.15000000001</v>
      </c>
      <c r="W15" s="16">
        <f>O15*10%</f>
        <v>12299.415000000001</v>
      </c>
      <c r="X15" s="16">
        <f t="shared" si="4"/>
        <v>135293.565</v>
      </c>
      <c r="Y15" s="62">
        <f t="shared" si="6"/>
        <v>33823.391250000001</v>
      </c>
    </row>
    <row r="16" spans="1:25" ht="48" customHeight="1" x14ac:dyDescent="0.2">
      <c r="A16" s="12">
        <v>4</v>
      </c>
      <c r="B16" s="8" t="s">
        <v>58</v>
      </c>
      <c r="C16" s="11" t="s">
        <v>25</v>
      </c>
      <c r="D16" s="11" t="s">
        <v>105</v>
      </c>
      <c r="E16" s="17" t="s">
        <v>33</v>
      </c>
      <c r="F16" s="22" t="s">
        <v>148</v>
      </c>
      <c r="G16" s="12"/>
      <c r="H16" s="12">
        <v>10</v>
      </c>
      <c r="I16" s="12" t="s">
        <v>67</v>
      </c>
      <c r="J16" s="12"/>
      <c r="K16" s="32">
        <v>3.78</v>
      </c>
      <c r="L16" s="12">
        <v>0.5</v>
      </c>
      <c r="M16" s="12">
        <v>17697</v>
      </c>
      <c r="N16" s="16">
        <f t="shared" si="0"/>
        <v>66894.66</v>
      </c>
      <c r="O16" s="16">
        <f t="shared" si="1"/>
        <v>33447.33</v>
      </c>
      <c r="P16" s="12"/>
      <c r="Q16" s="12"/>
      <c r="R16" s="12"/>
      <c r="S16" s="12"/>
      <c r="T16" s="12"/>
      <c r="U16" s="16">
        <f t="shared" si="2"/>
        <v>0</v>
      </c>
      <c r="V16" s="16">
        <f t="shared" si="3"/>
        <v>33447.33</v>
      </c>
      <c r="W16" s="16">
        <f>O16*10%</f>
        <v>3344.7330000000002</v>
      </c>
      <c r="X16" s="16">
        <f t="shared" si="4"/>
        <v>36792.063000000002</v>
      </c>
      <c r="Y16" s="62">
        <f t="shared" si="6"/>
        <v>9198.0157500000005</v>
      </c>
    </row>
    <row r="17" spans="1:25" ht="58.5" customHeight="1" x14ac:dyDescent="0.2">
      <c r="A17" s="12">
        <v>5</v>
      </c>
      <c r="B17" s="10" t="s">
        <v>106</v>
      </c>
      <c r="C17" s="11" t="s">
        <v>46</v>
      </c>
      <c r="D17" s="34" t="s">
        <v>111</v>
      </c>
      <c r="E17" s="17" t="s">
        <v>33</v>
      </c>
      <c r="F17" s="22" t="s">
        <v>167</v>
      </c>
      <c r="G17" s="12"/>
      <c r="H17" s="12">
        <v>10</v>
      </c>
      <c r="I17" s="12" t="s">
        <v>67</v>
      </c>
      <c r="J17" s="12"/>
      <c r="K17" s="32">
        <v>4</v>
      </c>
      <c r="L17" s="12">
        <v>1</v>
      </c>
      <c r="M17" s="12">
        <v>17697</v>
      </c>
      <c r="N17" s="16">
        <f t="shared" si="0"/>
        <v>70788</v>
      </c>
      <c r="O17" s="16">
        <f t="shared" si="1"/>
        <v>70788</v>
      </c>
      <c r="P17" s="12"/>
      <c r="Q17" s="12"/>
      <c r="R17" s="12"/>
      <c r="S17" s="12"/>
      <c r="T17" s="12"/>
      <c r="U17" s="16">
        <f t="shared" si="2"/>
        <v>0</v>
      </c>
      <c r="V17" s="16">
        <f t="shared" si="3"/>
        <v>70788</v>
      </c>
      <c r="W17" s="16">
        <v>7893</v>
      </c>
      <c r="X17" s="16">
        <f t="shared" si="4"/>
        <v>78681</v>
      </c>
      <c r="Y17" s="62">
        <f t="shared" si="6"/>
        <v>19670.25</v>
      </c>
    </row>
    <row r="18" spans="1:25" ht="54" customHeight="1" x14ac:dyDescent="0.2">
      <c r="A18" s="12">
        <v>6</v>
      </c>
      <c r="B18" s="8" t="s">
        <v>82</v>
      </c>
      <c r="C18" s="11" t="s">
        <v>45</v>
      </c>
      <c r="D18" s="40" t="s">
        <v>94</v>
      </c>
      <c r="E18" s="17" t="s">
        <v>33</v>
      </c>
      <c r="F18" s="22" t="s">
        <v>153</v>
      </c>
      <c r="G18" s="12"/>
      <c r="H18" s="12">
        <v>7</v>
      </c>
      <c r="I18" s="32" t="s">
        <v>78</v>
      </c>
      <c r="J18" s="18"/>
      <c r="K18" s="32">
        <v>4.75</v>
      </c>
      <c r="L18" s="12">
        <v>1</v>
      </c>
      <c r="M18" s="12">
        <v>17697</v>
      </c>
      <c r="N18" s="16">
        <f t="shared" si="0"/>
        <v>84060.75</v>
      </c>
      <c r="O18" s="16">
        <f t="shared" si="1"/>
        <v>84060.75</v>
      </c>
      <c r="P18" s="12"/>
      <c r="Q18" s="12"/>
      <c r="R18" s="12"/>
      <c r="S18" s="12"/>
      <c r="T18" s="12"/>
      <c r="U18" s="16">
        <f t="shared" si="2"/>
        <v>0</v>
      </c>
      <c r="V18" s="16">
        <f t="shared" si="3"/>
        <v>84060.75</v>
      </c>
      <c r="W18" s="16">
        <f t="shared" ref="W18:W20" si="7">O18*10%</f>
        <v>8406.0750000000007</v>
      </c>
      <c r="X18" s="16">
        <f t="shared" si="4"/>
        <v>92466.824999999997</v>
      </c>
      <c r="Y18" s="62">
        <f t="shared" si="6"/>
        <v>23116.706249999999</v>
      </c>
    </row>
    <row r="19" spans="1:25" ht="48" customHeight="1" x14ac:dyDescent="0.2">
      <c r="A19" s="12">
        <v>7</v>
      </c>
      <c r="B19" s="8" t="s">
        <v>107</v>
      </c>
      <c r="C19" s="11" t="s">
        <v>108</v>
      </c>
      <c r="D19" s="34" t="s">
        <v>114</v>
      </c>
      <c r="E19" s="17" t="s">
        <v>33</v>
      </c>
      <c r="F19" s="33" t="s">
        <v>166</v>
      </c>
      <c r="G19" s="12"/>
      <c r="H19" s="12"/>
      <c r="I19" s="12" t="s">
        <v>109</v>
      </c>
      <c r="J19" s="12"/>
      <c r="K19" s="32">
        <v>5.92</v>
      </c>
      <c r="L19" s="12">
        <v>1</v>
      </c>
      <c r="M19" s="12">
        <v>17697</v>
      </c>
      <c r="N19" s="16">
        <f>M19*K19</f>
        <v>104766.24</v>
      </c>
      <c r="O19" s="16">
        <f>L19*N19</f>
        <v>104766.24</v>
      </c>
      <c r="P19" s="12"/>
      <c r="Q19" s="12"/>
      <c r="R19" s="12"/>
      <c r="S19" s="12"/>
      <c r="T19" s="12"/>
      <c r="U19" s="16"/>
      <c r="V19" s="16">
        <f t="shared" si="3"/>
        <v>104766.24</v>
      </c>
      <c r="W19" s="16">
        <f>O19*10%</f>
        <v>10476.624000000002</v>
      </c>
      <c r="X19" s="16">
        <f t="shared" si="4"/>
        <v>115242.864</v>
      </c>
      <c r="Y19" s="62">
        <f t="shared" si="6"/>
        <v>28810.716</v>
      </c>
    </row>
    <row r="20" spans="1:25" ht="48.75" customHeight="1" x14ac:dyDescent="0.2">
      <c r="A20" s="12">
        <v>8</v>
      </c>
      <c r="B20" s="10" t="s">
        <v>35</v>
      </c>
      <c r="C20" s="11" t="s">
        <v>47</v>
      </c>
      <c r="D20" s="40" t="s">
        <v>93</v>
      </c>
      <c r="E20" s="17" t="s">
        <v>33</v>
      </c>
      <c r="F20" s="22" t="s">
        <v>156</v>
      </c>
      <c r="G20" s="12"/>
      <c r="H20" s="12">
        <v>5</v>
      </c>
      <c r="I20" s="12" t="s">
        <v>70</v>
      </c>
      <c r="J20" s="12"/>
      <c r="K20" s="32">
        <v>6.6</v>
      </c>
      <c r="L20" s="12">
        <v>1</v>
      </c>
      <c r="M20" s="12">
        <v>17697</v>
      </c>
      <c r="N20" s="16">
        <f t="shared" si="0"/>
        <v>116800.2</v>
      </c>
      <c r="O20" s="16">
        <f t="shared" si="1"/>
        <v>116800.2</v>
      </c>
      <c r="P20" s="12"/>
      <c r="Q20" s="12"/>
      <c r="R20" s="12"/>
      <c r="S20" s="12"/>
      <c r="T20" s="12"/>
      <c r="U20" s="16">
        <f t="shared" si="2"/>
        <v>0</v>
      </c>
      <c r="V20" s="16">
        <f t="shared" si="3"/>
        <v>116800.2</v>
      </c>
      <c r="W20" s="16">
        <f t="shared" si="7"/>
        <v>11680.02</v>
      </c>
      <c r="X20" s="16">
        <f t="shared" si="4"/>
        <v>128480.22</v>
      </c>
      <c r="Y20" s="62">
        <f t="shared" si="6"/>
        <v>32120.055</v>
      </c>
    </row>
    <row r="21" spans="1:25" ht="48" customHeight="1" x14ac:dyDescent="0.2">
      <c r="A21" s="12">
        <v>9</v>
      </c>
      <c r="B21" s="8" t="s">
        <v>89</v>
      </c>
      <c r="C21" s="11" t="s">
        <v>12</v>
      </c>
      <c r="D21" s="35" t="s">
        <v>116</v>
      </c>
      <c r="E21" s="17" t="s">
        <v>33</v>
      </c>
      <c r="F21" s="22" t="s">
        <v>128</v>
      </c>
      <c r="G21" s="12"/>
      <c r="H21" s="12">
        <v>10</v>
      </c>
      <c r="I21" s="12" t="s">
        <v>79</v>
      </c>
      <c r="J21" s="12"/>
      <c r="K21" s="32">
        <v>4.87</v>
      </c>
      <c r="L21" s="12">
        <v>0.5</v>
      </c>
      <c r="M21" s="12">
        <v>17697</v>
      </c>
      <c r="N21" s="16">
        <f t="shared" si="0"/>
        <v>86184.39</v>
      </c>
      <c r="O21" s="16">
        <f t="shared" si="1"/>
        <v>43092.195</v>
      </c>
      <c r="P21" s="12"/>
      <c r="Q21" s="12"/>
      <c r="R21" s="12"/>
      <c r="S21" s="12"/>
      <c r="T21" s="12"/>
      <c r="U21" s="16">
        <f t="shared" si="2"/>
        <v>0</v>
      </c>
      <c r="V21" s="16">
        <f t="shared" si="3"/>
        <v>43092.195</v>
      </c>
      <c r="W21" s="16"/>
      <c r="X21" s="16">
        <f t="shared" si="4"/>
        <v>43092.195</v>
      </c>
      <c r="Y21" s="62">
        <f t="shared" si="6"/>
        <v>10773.04875</v>
      </c>
    </row>
    <row r="22" spans="1:25" ht="48.75" customHeight="1" x14ac:dyDescent="0.2">
      <c r="A22" s="12">
        <v>10</v>
      </c>
      <c r="B22" s="8" t="s">
        <v>36</v>
      </c>
      <c r="C22" s="11" t="s">
        <v>12</v>
      </c>
      <c r="D22" s="34" t="s">
        <v>122</v>
      </c>
      <c r="E22" s="17" t="s">
        <v>33</v>
      </c>
      <c r="F22" s="22" t="s">
        <v>160</v>
      </c>
      <c r="G22" s="12"/>
      <c r="H22" s="12">
        <v>10</v>
      </c>
      <c r="I22" s="12" t="s">
        <v>79</v>
      </c>
      <c r="J22" s="12"/>
      <c r="K22" s="32">
        <v>5.16</v>
      </c>
      <c r="L22" s="12">
        <v>0.5</v>
      </c>
      <c r="M22" s="12">
        <v>17697</v>
      </c>
      <c r="N22" s="16">
        <f t="shared" si="0"/>
        <v>91316.52</v>
      </c>
      <c r="O22" s="16">
        <f t="shared" si="1"/>
        <v>45658.26</v>
      </c>
      <c r="P22" s="12"/>
      <c r="Q22" s="12"/>
      <c r="R22" s="12"/>
      <c r="S22" s="12"/>
      <c r="T22" s="12"/>
      <c r="U22" s="16">
        <f t="shared" si="2"/>
        <v>0</v>
      </c>
      <c r="V22" s="16">
        <f t="shared" si="3"/>
        <v>45658.26</v>
      </c>
      <c r="W22" s="16"/>
      <c r="X22" s="16">
        <f t="shared" si="4"/>
        <v>45658.26</v>
      </c>
      <c r="Y22" s="62">
        <f t="shared" si="6"/>
        <v>11414.565000000001</v>
      </c>
    </row>
    <row r="23" spans="1:25" ht="51" customHeight="1" x14ac:dyDescent="0.2">
      <c r="A23" s="12">
        <v>11</v>
      </c>
      <c r="B23" s="11" t="s">
        <v>80</v>
      </c>
      <c r="C23" s="11" t="s">
        <v>17</v>
      </c>
      <c r="D23" s="40" t="s">
        <v>92</v>
      </c>
      <c r="E23" s="17" t="s">
        <v>33</v>
      </c>
      <c r="F23" s="22" t="s">
        <v>161</v>
      </c>
      <c r="G23" s="12" t="s">
        <v>120</v>
      </c>
      <c r="H23" s="12">
        <v>10</v>
      </c>
      <c r="I23" s="12" t="s">
        <v>81</v>
      </c>
      <c r="J23" s="12"/>
      <c r="K23" s="32">
        <v>4.28</v>
      </c>
      <c r="L23" s="12">
        <v>1</v>
      </c>
      <c r="M23" s="12">
        <v>17697</v>
      </c>
      <c r="N23" s="16">
        <f t="shared" si="0"/>
        <v>75743.16</v>
      </c>
      <c r="O23" s="16">
        <f t="shared" si="1"/>
        <v>75743.16</v>
      </c>
      <c r="P23" s="12"/>
      <c r="Q23" s="12"/>
      <c r="R23" s="12"/>
      <c r="S23" s="12"/>
      <c r="T23" s="12"/>
      <c r="U23" s="16">
        <f t="shared" si="2"/>
        <v>0</v>
      </c>
      <c r="V23" s="16">
        <f t="shared" si="3"/>
        <v>75743.16</v>
      </c>
      <c r="W23" s="16">
        <f>O23*10%</f>
        <v>7574.3160000000007</v>
      </c>
      <c r="X23" s="16">
        <f t="shared" si="4"/>
        <v>83317.47600000001</v>
      </c>
      <c r="Y23" s="62">
        <f t="shared" si="6"/>
        <v>20829.369000000002</v>
      </c>
    </row>
    <row r="24" spans="1:25" x14ac:dyDescent="0.2">
      <c r="A24" s="12"/>
      <c r="B24" s="13" t="s">
        <v>9</v>
      </c>
      <c r="C24" s="41"/>
      <c r="D24" s="41"/>
      <c r="E24" s="42"/>
      <c r="F24" s="22"/>
      <c r="G24" s="12"/>
      <c r="H24" s="42"/>
      <c r="I24" s="42"/>
      <c r="J24" s="43"/>
      <c r="K24" s="43"/>
      <c r="L24" s="14">
        <f>SUM(L13:L23)</f>
        <v>9.5</v>
      </c>
      <c r="M24" s="14"/>
      <c r="N24" s="14"/>
      <c r="O24" s="15">
        <f>SUM(O13:O23)</f>
        <v>880695.48499999999</v>
      </c>
      <c r="P24" s="15"/>
      <c r="Q24" s="15">
        <f>SUM(Q13:Q23)</f>
        <v>0</v>
      </c>
      <c r="R24" s="15"/>
      <c r="S24" s="15">
        <f t="shared" ref="S24:Y24" si="8">SUM(S13:S23)</f>
        <v>0</v>
      </c>
      <c r="T24" s="15">
        <f t="shared" si="8"/>
        <v>0</v>
      </c>
      <c r="U24" s="15">
        <f t="shared" si="8"/>
        <v>0</v>
      </c>
      <c r="V24" s="15">
        <f t="shared" si="8"/>
        <v>880695.48499999999</v>
      </c>
      <c r="W24" s="15">
        <f t="shared" si="8"/>
        <v>80008.703000000009</v>
      </c>
      <c r="X24" s="15">
        <f t="shared" si="8"/>
        <v>960704.18799999997</v>
      </c>
      <c r="Y24" s="62">
        <f t="shared" si="8"/>
        <v>240176.04699999999</v>
      </c>
    </row>
    <row r="25" spans="1:25" ht="15" x14ac:dyDescent="0.25">
      <c r="A25" s="36"/>
      <c r="B25" s="46" t="s">
        <v>56</v>
      </c>
      <c r="C25" s="46"/>
      <c r="D25" s="46"/>
      <c r="E25" s="47"/>
      <c r="F25" s="48" t="s">
        <v>91</v>
      </c>
      <c r="G25" s="49"/>
      <c r="H25" s="39"/>
      <c r="I25" s="39"/>
      <c r="J25" s="38"/>
      <c r="K25" s="38"/>
      <c r="L25" s="39"/>
      <c r="M25" s="38"/>
      <c r="N25" s="38"/>
      <c r="O25" s="38"/>
      <c r="P25" s="38"/>
      <c r="Q25" s="38"/>
      <c r="R25" s="38"/>
      <c r="S25" s="36"/>
      <c r="T25" s="36"/>
      <c r="U25" s="36"/>
      <c r="V25" s="36"/>
      <c r="W25" s="36"/>
      <c r="X25" s="36"/>
    </row>
    <row r="26" spans="1:25" ht="15" x14ac:dyDescent="0.25">
      <c r="A26" s="36"/>
      <c r="B26" s="46" t="s">
        <v>55</v>
      </c>
      <c r="C26" s="46"/>
      <c r="D26" s="46"/>
      <c r="E26" s="47"/>
      <c r="F26" s="50" t="s">
        <v>126</v>
      </c>
      <c r="G26" s="51"/>
      <c r="H26" s="39"/>
      <c r="I26" s="39"/>
      <c r="J26" s="38"/>
      <c r="K26" s="38"/>
      <c r="L26" s="39"/>
      <c r="M26" s="38"/>
      <c r="N26" s="38"/>
      <c r="O26" s="38"/>
      <c r="P26" s="38"/>
      <c r="Q26" s="38"/>
      <c r="R26" s="38"/>
      <c r="S26" s="36"/>
      <c r="T26" s="36"/>
      <c r="U26" s="36"/>
      <c r="V26" s="36"/>
      <c r="W26" s="36"/>
      <c r="X26" s="36"/>
    </row>
    <row r="27" spans="1:25" ht="15" x14ac:dyDescent="0.25">
      <c r="A27" s="36"/>
      <c r="B27" s="52" t="s">
        <v>50</v>
      </c>
      <c r="C27" s="53"/>
      <c r="D27" s="53"/>
      <c r="E27" s="54"/>
      <c r="F27" s="50" t="s">
        <v>61</v>
      </c>
      <c r="G27" s="51"/>
      <c r="H27" s="39"/>
      <c r="I27" s="39"/>
      <c r="J27" s="38"/>
      <c r="K27" s="38"/>
      <c r="L27" s="39"/>
      <c r="M27" s="38"/>
      <c r="N27" s="38"/>
      <c r="O27" s="38"/>
      <c r="P27" s="38"/>
      <c r="Q27" s="38"/>
      <c r="R27" s="38"/>
      <c r="S27" s="36"/>
      <c r="T27" s="36"/>
      <c r="U27" s="36"/>
      <c r="V27" s="36"/>
      <c r="W27" s="36"/>
      <c r="X27" s="36"/>
    </row>
    <row r="28" spans="1:25" x14ac:dyDescent="0.2">
      <c r="A28" s="36"/>
      <c r="B28" s="37"/>
      <c r="C28" s="37"/>
      <c r="D28" s="37"/>
      <c r="E28" s="36"/>
      <c r="F28" s="44"/>
      <c r="G28" s="45"/>
      <c r="H28" s="39"/>
      <c r="I28" s="39"/>
      <c r="J28" s="38"/>
      <c r="K28" s="38"/>
      <c r="L28" s="39"/>
      <c r="M28" s="38"/>
      <c r="N28" s="38"/>
      <c r="O28" s="38"/>
      <c r="P28" s="38"/>
      <c r="Q28" s="38"/>
      <c r="R28" s="38"/>
      <c r="S28" s="36"/>
      <c r="T28" s="36"/>
      <c r="U28" s="36"/>
      <c r="V28" s="36"/>
      <c r="W28" s="36"/>
      <c r="X28" s="36"/>
    </row>
  </sheetData>
  <mergeCells count="32">
    <mergeCell ref="Y10:Y12"/>
    <mergeCell ref="U10:U12"/>
    <mergeCell ref="V10:V12"/>
    <mergeCell ref="W10:W12"/>
    <mergeCell ref="X10:X12"/>
    <mergeCell ref="P11:P12"/>
    <mergeCell ref="Q11:Q12"/>
    <mergeCell ref="R11:R12"/>
    <mergeCell ref="S11:S12"/>
    <mergeCell ref="T11:T12"/>
    <mergeCell ref="P10:T10"/>
    <mergeCell ref="B8:Q8"/>
    <mergeCell ref="A10:A12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A5:X5"/>
    <mergeCell ref="A1:X1"/>
    <mergeCell ref="E2:X2"/>
    <mergeCell ref="A3:B3"/>
    <mergeCell ref="G3:K3"/>
    <mergeCell ref="A4:X4"/>
  </mergeCells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РБ 01.09.2020 (3)</vt:lpstr>
      <vt:lpstr>свод 01.09.2020 (2)</vt:lpstr>
      <vt:lpstr>мб на 01.09.2020</vt:lpstr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</cp:lastModifiedBy>
  <cp:lastPrinted>2020-09-21T08:55:55Z</cp:lastPrinted>
  <dcterms:created xsi:type="dcterms:W3CDTF">2005-08-18T05:05:53Z</dcterms:created>
  <dcterms:modified xsi:type="dcterms:W3CDTF">2021-02-12T06:34:32Z</dcterms:modified>
</cp:coreProperties>
</file>