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2120" windowHeight="7575" activeTab="0"/>
  </bookViews>
  <sheets>
    <sheet name="024 нов коэф на 01.09.2019" sheetId="1" r:id="rId1"/>
  </sheets>
  <definedNames>
    <definedName name="_xlnm.Print_Area" localSheetId="0">'024 нов коэф на 01.09.2019'!$A$1:$J$65</definedName>
  </definedNames>
  <calcPr fullCalcOnLoad="1"/>
</workbook>
</file>

<file path=xl/sharedStrings.xml><?xml version="1.0" encoding="utf-8"?>
<sst xmlns="http://schemas.openxmlformats.org/spreadsheetml/2006/main" count="138" uniqueCount="95">
  <si>
    <t>Должность</t>
  </si>
  <si>
    <t>Стаж</t>
  </si>
  <si>
    <t>Лаборант</t>
  </si>
  <si>
    <t>Комендант</t>
  </si>
  <si>
    <t>Водитель</t>
  </si>
  <si>
    <t>Дворник</t>
  </si>
  <si>
    <t>Сторож</t>
  </si>
  <si>
    <t>Вахтер</t>
  </si>
  <si>
    <t>Директор</t>
  </si>
  <si>
    <t>Экономист</t>
  </si>
  <si>
    <t>Методист</t>
  </si>
  <si>
    <t>Переводчик</t>
  </si>
  <si>
    <t>Бухгалтер</t>
  </si>
  <si>
    <t>Гардеробщик</t>
  </si>
  <si>
    <t>Паспортист</t>
  </si>
  <si>
    <t>Педагог-психолог</t>
  </si>
  <si>
    <t>Главный бухгалтер</t>
  </si>
  <si>
    <t>Инспектор по кадрам</t>
  </si>
  <si>
    <t>Уборщик сл пом</t>
  </si>
  <si>
    <t>Согласовано:</t>
  </si>
  <si>
    <t xml:space="preserve">Заведующий хозяйством </t>
  </si>
  <si>
    <t>Заведующий общежитием</t>
  </si>
  <si>
    <t>№ п/п</t>
  </si>
  <si>
    <t>Коэффициент</t>
  </si>
  <si>
    <t xml:space="preserve">Экономист </t>
  </si>
  <si>
    <t>С2</t>
  </si>
  <si>
    <t>D</t>
  </si>
  <si>
    <t>B3-4</t>
  </si>
  <si>
    <t>C2</t>
  </si>
  <si>
    <t>C3</t>
  </si>
  <si>
    <t>А1 2-1</t>
  </si>
  <si>
    <t>А2-2</t>
  </si>
  <si>
    <t>А1-2</t>
  </si>
  <si>
    <t>до года</t>
  </si>
  <si>
    <t>B4-4</t>
  </si>
  <si>
    <t>В3-4</t>
  </si>
  <si>
    <t>С1</t>
  </si>
  <si>
    <t>В1-4</t>
  </si>
  <si>
    <t>В1-5</t>
  </si>
  <si>
    <t>B3-3</t>
  </si>
  <si>
    <t>Социальный педагог</t>
  </si>
  <si>
    <t>В3-3</t>
  </si>
  <si>
    <t>Специалист по програмному обеспечени.</t>
  </si>
  <si>
    <t>13л</t>
  </si>
  <si>
    <t>12л</t>
  </si>
  <si>
    <t>14л4м</t>
  </si>
  <si>
    <t>37л</t>
  </si>
  <si>
    <t>38л</t>
  </si>
  <si>
    <t>8л5м</t>
  </si>
  <si>
    <t>5л6м</t>
  </si>
  <si>
    <t>18л3м</t>
  </si>
  <si>
    <t>12л7м</t>
  </si>
  <si>
    <t>2г.11м</t>
  </si>
  <si>
    <t>4г</t>
  </si>
  <si>
    <t>25л</t>
  </si>
  <si>
    <t>12л.9м</t>
  </si>
  <si>
    <t>7л10м</t>
  </si>
  <si>
    <t>6л11м</t>
  </si>
  <si>
    <t>1г3м</t>
  </si>
  <si>
    <t>9л1м</t>
  </si>
  <si>
    <t>12л3м</t>
  </si>
  <si>
    <t>13л4м</t>
  </si>
  <si>
    <t>26л.5м</t>
  </si>
  <si>
    <t>13л10м</t>
  </si>
  <si>
    <t>31г2м</t>
  </si>
  <si>
    <t>1г</t>
  </si>
  <si>
    <t>А1-2-1</t>
  </si>
  <si>
    <t>Кол-во штат ед</t>
  </si>
  <si>
    <t xml:space="preserve">Блок, звено, ступень </t>
  </si>
  <si>
    <t xml:space="preserve">Базовый оклад </t>
  </si>
  <si>
    <t xml:space="preserve">Оклад, Тенге </t>
  </si>
  <si>
    <t xml:space="preserve">Доплаты, тенге </t>
  </si>
  <si>
    <t>Итого заработная плата в месяц, тенге</t>
  </si>
  <si>
    <t>_______________                                                                                                                               ____________________ Кашенева Р. А.</t>
  </si>
  <si>
    <t>Утверждаю</t>
  </si>
  <si>
    <t>Руководитель Управления Образования СКО                                                                                  Директор  КГУ "Комплекс "Колледж искусств-ШОД"</t>
  </si>
  <si>
    <t>Штатное расписание работников колледжа искусств на 01 сентября 2019г.</t>
  </si>
  <si>
    <t>Месячный фонд заработной платы 3239,8 тыс.тенге (Три миллиона двести тридцать девять тысяч восемьсот тенге )</t>
  </si>
  <si>
    <t>Уборщик служебных помещении</t>
  </si>
  <si>
    <t>Помощник воспитателя</t>
  </si>
  <si>
    <t>Рабочий по комплексному обслуживанию</t>
  </si>
  <si>
    <t>Секретарь-делопроизводитель</t>
  </si>
  <si>
    <t>Оператор стиральных машин</t>
  </si>
  <si>
    <t>Заместитель директора по учебно-производственной работе.</t>
  </si>
  <si>
    <t>Заместитель директора по воспитательной работе</t>
  </si>
  <si>
    <t>Рабочий по обслуживанию здания</t>
  </si>
  <si>
    <t>Педагог дополнительного образования</t>
  </si>
  <si>
    <t>Художественный руководитель</t>
  </si>
  <si>
    <t>Уборщик служебных помещений</t>
  </si>
  <si>
    <t>Настройщик музыкальных инструментов</t>
  </si>
  <si>
    <t>Специалист по програмному обеспечению</t>
  </si>
  <si>
    <t>Преподаватель-организатор по начально-военной подготовке</t>
  </si>
  <si>
    <t>Заместитель директора по учебной работе</t>
  </si>
  <si>
    <t>Медицинская сестра</t>
  </si>
  <si>
    <t>КГУ «Комплекс «Колледж искусств-специализированная школа-интернат для одаренных детей музыкально-эстетического профиля» «коммунального государственного учреждения "Управление образования акимата Северо-Казахстанской области"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</si>
</sst>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172" fontId="5" fillId="33" borderId="0" xfId="0" applyNumberFormat="1" applyFont="1" applyFill="1" applyBorder="1" applyAlignment="1">
      <alignment horizontal="center"/>
    </xf>
    <xf numFmtId="1" fontId="5" fillId="33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172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34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33" borderId="0" xfId="0" applyFont="1" applyFill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86"/>
  <sheetViews>
    <sheetView tabSelected="1" zoomScaleSheetLayoutView="100" zoomScalePageLayoutView="0" workbookViewId="0" topLeftCell="A1">
      <selection activeCell="L6" sqref="L6"/>
    </sheetView>
  </sheetViews>
  <sheetFormatPr defaultColWidth="9.00390625" defaultRowHeight="12.75"/>
  <cols>
    <col min="1" max="1" width="3.75390625" style="39" customWidth="1"/>
    <col min="2" max="2" width="24.375" style="42" customWidth="1"/>
    <col min="3" max="3" width="10.375" style="40" customWidth="1"/>
    <col min="4" max="4" width="8.375" style="40" customWidth="1"/>
    <col min="5" max="5" width="11.875" style="40" customWidth="1"/>
    <col min="6" max="6" width="8.625" style="43" customWidth="1"/>
    <col min="7" max="7" width="12.00390625" style="41" customWidth="1"/>
    <col min="8" max="8" width="11.125" style="41" customWidth="1"/>
    <col min="9" max="10" width="14.625" style="41" customWidth="1"/>
    <col min="11" max="12" width="11.625" style="39" customWidth="1"/>
    <col min="13" max="15" width="9.125" style="38" customWidth="1"/>
    <col min="16" max="16384" width="9.125" style="38" customWidth="1"/>
  </cols>
  <sheetData>
    <row r="1" spans="1:12" s="8" customFormat="1" ht="14.25" customHeight="1">
      <c r="A1" s="7" t="s">
        <v>19</v>
      </c>
      <c r="B1" s="10"/>
      <c r="C1" s="12"/>
      <c r="D1" s="12"/>
      <c r="E1" s="58"/>
      <c r="F1" s="58"/>
      <c r="G1" s="13"/>
      <c r="H1" s="13" t="s">
        <v>74</v>
      </c>
      <c r="I1" s="14"/>
      <c r="J1" s="14"/>
      <c r="K1" s="11"/>
      <c r="L1" s="11"/>
    </row>
    <row r="2" spans="1:12" s="8" customFormat="1" ht="15" customHeight="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7"/>
      <c r="L2" s="7"/>
    </row>
    <row r="3" spans="1:12" s="8" customFormat="1" ht="14.25" customHeight="1">
      <c r="A3" s="57" t="s">
        <v>73</v>
      </c>
      <c r="B3" s="57"/>
      <c r="C3" s="57"/>
      <c r="D3" s="57"/>
      <c r="E3" s="57"/>
      <c r="F3" s="57"/>
      <c r="G3" s="57"/>
      <c r="H3" s="57"/>
      <c r="I3" s="57"/>
      <c r="J3" s="57"/>
      <c r="K3" s="7"/>
      <c r="L3" s="7"/>
    </row>
    <row r="4" spans="1:12" s="8" customFormat="1" ht="12.75" customHeight="1">
      <c r="A4" s="11"/>
      <c r="B4" s="44"/>
      <c r="C4" s="44"/>
      <c r="D4" s="44"/>
      <c r="E4" s="44"/>
      <c r="F4" s="44"/>
      <c r="G4" s="44"/>
      <c r="H4" s="44"/>
      <c r="I4" s="44"/>
      <c r="J4" s="44"/>
      <c r="K4" s="11"/>
      <c r="L4" s="11"/>
    </row>
    <row r="5" spans="1:12" s="8" customFormat="1" ht="12.75">
      <c r="A5" s="9"/>
      <c r="B5" s="44"/>
      <c r="C5" s="44" t="s">
        <v>76</v>
      </c>
      <c r="D5" s="44"/>
      <c r="E5" s="44"/>
      <c r="F5" s="44"/>
      <c r="G5" s="44"/>
      <c r="H5" s="44"/>
      <c r="I5" s="44"/>
      <c r="J5" s="44"/>
      <c r="K5" s="9"/>
      <c r="L5" s="9"/>
    </row>
    <row r="6" spans="1:12" s="8" customFormat="1" ht="51.75" customHeight="1">
      <c r="A6" s="9"/>
      <c r="B6" s="44"/>
      <c r="C6" s="61" t="s">
        <v>94</v>
      </c>
      <c r="D6" s="61"/>
      <c r="E6" s="61"/>
      <c r="F6" s="61"/>
      <c r="G6" s="61"/>
      <c r="H6" s="61"/>
      <c r="I6" s="44"/>
      <c r="J6" s="44"/>
      <c r="K6" s="9"/>
      <c r="L6" s="9"/>
    </row>
    <row r="7" spans="1:12" s="8" customFormat="1" ht="36.75" customHeight="1" hidden="1">
      <c r="A7" s="9"/>
      <c r="B7" s="44"/>
      <c r="C7" s="44"/>
      <c r="D7" s="44"/>
      <c r="E7" s="44"/>
      <c r="F7" s="44"/>
      <c r="G7" s="44"/>
      <c r="H7" s="44"/>
      <c r="I7" s="44"/>
      <c r="J7" s="44"/>
      <c r="K7" s="9"/>
      <c r="L7" s="9"/>
    </row>
    <row r="8" spans="1:12" s="8" customFormat="1" ht="31.5" customHeight="1">
      <c r="A8" s="9"/>
      <c r="B8" s="45"/>
      <c r="C8" s="45"/>
      <c r="D8" s="45"/>
      <c r="E8" s="45"/>
      <c r="F8" s="45"/>
      <c r="G8" s="56" t="s">
        <v>77</v>
      </c>
      <c r="H8" s="56"/>
      <c r="I8" s="56"/>
      <c r="J8" s="56"/>
      <c r="K8" s="9"/>
      <c r="L8" s="9"/>
    </row>
    <row r="9" spans="1:12" s="8" customFormat="1" ht="18" customHeight="1">
      <c r="A9" s="48" t="s">
        <v>22</v>
      </c>
      <c r="B9" s="47" t="s">
        <v>0</v>
      </c>
      <c r="C9" s="49" t="s">
        <v>67</v>
      </c>
      <c r="D9" s="49" t="s">
        <v>1</v>
      </c>
      <c r="E9" s="50" t="s">
        <v>68</v>
      </c>
      <c r="F9" s="47" t="s">
        <v>23</v>
      </c>
      <c r="G9" s="53" t="s">
        <v>69</v>
      </c>
      <c r="H9" s="47" t="s">
        <v>70</v>
      </c>
      <c r="I9" s="47" t="s">
        <v>71</v>
      </c>
      <c r="J9" s="53" t="s">
        <v>72</v>
      </c>
      <c r="K9" s="15"/>
      <c r="L9" s="15"/>
    </row>
    <row r="10" spans="1:12" s="8" customFormat="1" ht="12.75" customHeight="1">
      <c r="A10" s="48"/>
      <c r="B10" s="47"/>
      <c r="C10" s="49"/>
      <c r="D10" s="49"/>
      <c r="E10" s="51"/>
      <c r="F10" s="47"/>
      <c r="G10" s="59"/>
      <c r="H10" s="47"/>
      <c r="I10" s="47"/>
      <c r="J10" s="54"/>
      <c r="K10" s="15"/>
      <c r="L10" s="15"/>
    </row>
    <row r="11" spans="1:12" s="8" customFormat="1" ht="71.25" customHeight="1">
      <c r="A11" s="48"/>
      <c r="B11" s="47"/>
      <c r="C11" s="49"/>
      <c r="D11" s="49"/>
      <c r="E11" s="52"/>
      <c r="F11" s="47"/>
      <c r="G11" s="60"/>
      <c r="H11" s="47"/>
      <c r="I11" s="47"/>
      <c r="J11" s="55"/>
      <c r="K11" s="15"/>
      <c r="L11" s="15"/>
    </row>
    <row r="12" spans="1:17" s="21" customFormat="1" ht="28.5" customHeight="1">
      <c r="A12" s="16">
        <v>1</v>
      </c>
      <c r="B12" s="6" t="s">
        <v>18</v>
      </c>
      <c r="C12" s="16">
        <v>1</v>
      </c>
      <c r="D12" s="17"/>
      <c r="E12" s="16">
        <v>2</v>
      </c>
      <c r="F12" s="18">
        <v>2.81</v>
      </c>
      <c r="G12" s="16">
        <v>17697</v>
      </c>
      <c r="H12" s="19">
        <f>G12*F12*C12</f>
        <v>49728.57</v>
      </c>
      <c r="I12" s="19">
        <f>H12*10%+5309</f>
        <v>10281.857</v>
      </c>
      <c r="J12" s="19">
        <f>H12+I12</f>
        <v>60010.426999999996</v>
      </c>
      <c r="K12" s="20"/>
      <c r="L12" s="20"/>
      <c r="N12" s="22"/>
      <c r="O12" s="22"/>
      <c r="P12" s="22"/>
      <c r="Q12" s="22"/>
    </row>
    <row r="13" spans="1:17" s="21" customFormat="1" ht="27" customHeight="1">
      <c r="A13" s="16">
        <f>1+A12</f>
        <v>2</v>
      </c>
      <c r="B13" s="6" t="s">
        <v>11</v>
      </c>
      <c r="C13" s="16">
        <v>0.5</v>
      </c>
      <c r="D13" s="17" t="s">
        <v>43</v>
      </c>
      <c r="E13" s="16" t="s">
        <v>25</v>
      </c>
      <c r="F13" s="18">
        <v>4.51</v>
      </c>
      <c r="G13" s="16">
        <v>17697</v>
      </c>
      <c r="H13" s="19">
        <f aca="true" t="shared" si="0" ref="H13:H64">G13*F13*C13</f>
        <v>39906.735</v>
      </c>
      <c r="I13" s="19"/>
      <c r="J13" s="19">
        <f aca="true" t="shared" si="1" ref="J13:J64">H13+I13</f>
        <v>39906.735</v>
      </c>
      <c r="K13" s="23"/>
      <c r="L13" s="23"/>
      <c r="Q13" s="24"/>
    </row>
    <row r="14" spans="1:17" s="21" customFormat="1" ht="27" customHeight="1">
      <c r="A14" s="16">
        <f aca="true" t="shared" si="2" ref="A14:A63">1+A13</f>
        <v>3</v>
      </c>
      <c r="B14" s="6" t="s">
        <v>78</v>
      </c>
      <c r="C14" s="16">
        <v>1</v>
      </c>
      <c r="D14" s="17"/>
      <c r="E14" s="16">
        <v>2</v>
      </c>
      <c r="F14" s="18">
        <v>2.81</v>
      </c>
      <c r="G14" s="16">
        <v>17697</v>
      </c>
      <c r="H14" s="19">
        <f t="shared" si="0"/>
        <v>49728.57</v>
      </c>
      <c r="I14" s="19">
        <f>H14*10%+5309</f>
        <v>10281.857</v>
      </c>
      <c r="J14" s="19">
        <f t="shared" si="1"/>
        <v>60010.426999999996</v>
      </c>
      <c r="K14" s="23"/>
      <c r="L14" s="23"/>
      <c r="N14" s="24"/>
      <c r="O14" s="24"/>
      <c r="P14" s="24"/>
      <c r="Q14" s="24"/>
    </row>
    <row r="15" spans="1:17" s="21" customFormat="1" ht="39" customHeight="1">
      <c r="A15" s="16">
        <f t="shared" si="2"/>
        <v>4</v>
      </c>
      <c r="B15" s="6" t="s">
        <v>78</v>
      </c>
      <c r="C15" s="16">
        <v>1</v>
      </c>
      <c r="D15" s="17"/>
      <c r="E15" s="16">
        <v>2</v>
      </c>
      <c r="F15" s="18">
        <v>2.81</v>
      </c>
      <c r="G15" s="16">
        <v>17697</v>
      </c>
      <c r="H15" s="19">
        <f t="shared" si="0"/>
        <v>49728.57</v>
      </c>
      <c r="I15" s="19">
        <f>H15*10%+5309</f>
        <v>10281.857</v>
      </c>
      <c r="J15" s="19">
        <f t="shared" si="1"/>
        <v>60010.426999999996</v>
      </c>
      <c r="K15" s="23"/>
      <c r="L15" s="23"/>
      <c r="N15" s="24"/>
      <c r="O15" s="24"/>
      <c r="P15" s="24"/>
      <c r="Q15" s="24"/>
    </row>
    <row r="16" spans="1:17" s="21" customFormat="1" ht="26.25" customHeight="1">
      <c r="A16" s="16">
        <f t="shared" si="2"/>
        <v>5</v>
      </c>
      <c r="B16" s="6" t="s">
        <v>6</v>
      </c>
      <c r="C16" s="16">
        <v>1</v>
      </c>
      <c r="D16" s="17"/>
      <c r="E16" s="16">
        <v>2</v>
      </c>
      <c r="F16" s="18">
        <v>2.81</v>
      </c>
      <c r="G16" s="16">
        <v>17697</v>
      </c>
      <c r="H16" s="19">
        <f t="shared" si="0"/>
        <v>49728.57</v>
      </c>
      <c r="I16" s="19">
        <f>H16*10%+13261</f>
        <v>18233.857</v>
      </c>
      <c r="J16" s="19">
        <f t="shared" si="1"/>
        <v>67962.427</v>
      </c>
      <c r="K16" s="20"/>
      <c r="L16" s="20"/>
      <c r="N16" s="24"/>
      <c r="O16" s="24"/>
      <c r="P16" s="24"/>
      <c r="Q16" s="24"/>
    </row>
    <row r="17" spans="1:17" s="21" customFormat="1" ht="24.75" customHeight="1">
      <c r="A17" s="16">
        <f t="shared" si="2"/>
        <v>6</v>
      </c>
      <c r="B17" s="6" t="s">
        <v>2</v>
      </c>
      <c r="C17" s="16">
        <v>0.5</v>
      </c>
      <c r="D17" s="17" t="s">
        <v>33</v>
      </c>
      <c r="E17" s="18" t="s">
        <v>27</v>
      </c>
      <c r="F17" s="18">
        <v>3.52</v>
      </c>
      <c r="G17" s="16">
        <v>17697</v>
      </c>
      <c r="H17" s="19">
        <f t="shared" si="0"/>
        <v>31146.72</v>
      </c>
      <c r="I17" s="19">
        <f>H17*10%</f>
        <v>3114.6720000000005</v>
      </c>
      <c r="J17" s="19">
        <f t="shared" si="1"/>
        <v>34261.392</v>
      </c>
      <c r="K17" s="20"/>
      <c r="L17" s="20"/>
      <c r="N17" s="24"/>
      <c r="O17" s="24"/>
      <c r="P17" s="24"/>
      <c r="Q17" s="24"/>
    </row>
    <row r="18" spans="1:15" s="21" customFormat="1" ht="29.25" customHeight="1">
      <c r="A18" s="16">
        <f t="shared" si="2"/>
        <v>7</v>
      </c>
      <c r="B18" s="6" t="s">
        <v>13</v>
      </c>
      <c r="C18" s="16">
        <v>0.5</v>
      </c>
      <c r="D18" s="17" t="s">
        <v>33</v>
      </c>
      <c r="E18" s="16">
        <v>1</v>
      </c>
      <c r="F18" s="18">
        <v>2.77</v>
      </c>
      <c r="G18" s="16">
        <v>17697</v>
      </c>
      <c r="H18" s="19">
        <f t="shared" si="0"/>
        <v>24510.345</v>
      </c>
      <c r="I18" s="19">
        <f aca="true" t="shared" si="3" ref="I18:I64">H18*10%</f>
        <v>2451.0345</v>
      </c>
      <c r="J18" s="19">
        <f t="shared" si="1"/>
        <v>26961.379500000003</v>
      </c>
      <c r="K18" s="20"/>
      <c r="L18" s="20"/>
      <c r="O18" s="24"/>
    </row>
    <row r="19" spans="1:12" s="21" customFormat="1" ht="19.5" customHeight="1">
      <c r="A19" s="16">
        <f t="shared" si="2"/>
        <v>8</v>
      </c>
      <c r="B19" s="6" t="s">
        <v>17</v>
      </c>
      <c r="C19" s="16">
        <v>0.5</v>
      </c>
      <c r="D19" s="17" t="s">
        <v>33</v>
      </c>
      <c r="E19" s="16" t="s">
        <v>25</v>
      </c>
      <c r="F19" s="18">
        <v>4.1</v>
      </c>
      <c r="G19" s="16">
        <v>17697</v>
      </c>
      <c r="H19" s="19">
        <f t="shared" si="0"/>
        <v>36278.85</v>
      </c>
      <c r="I19" s="19">
        <f t="shared" si="3"/>
        <v>3627.885</v>
      </c>
      <c r="J19" s="19">
        <f t="shared" si="1"/>
        <v>39906.735</v>
      </c>
      <c r="K19" s="20"/>
      <c r="L19" s="20"/>
    </row>
    <row r="20" spans="1:12" s="21" customFormat="1" ht="32.25" customHeight="1">
      <c r="A20" s="16">
        <f t="shared" si="2"/>
        <v>9</v>
      </c>
      <c r="B20" s="6" t="s">
        <v>79</v>
      </c>
      <c r="C20" s="16">
        <v>0.5</v>
      </c>
      <c r="D20" s="17" t="s">
        <v>33</v>
      </c>
      <c r="E20" s="16" t="s">
        <v>26</v>
      </c>
      <c r="F20" s="18">
        <v>2.94</v>
      </c>
      <c r="G20" s="16">
        <v>17697</v>
      </c>
      <c r="H20" s="19">
        <f t="shared" si="0"/>
        <v>26014.59</v>
      </c>
      <c r="I20" s="19">
        <f>H20*10%+13317</f>
        <v>15918.459</v>
      </c>
      <c r="J20" s="19">
        <f t="shared" si="1"/>
        <v>41933.049</v>
      </c>
      <c r="K20" s="20"/>
      <c r="L20" s="20"/>
    </row>
    <row r="21" spans="1:12" s="21" customFormat="1" ht="48" customHeight="1">
      <c r="A21" s="16">
        <f t="shared" si="2"/>
        <v>10</v>
      </c>
      <c r="B21" s="6" t="s">
        <v>42</v>
      </c>
      <c r="C21" s="16">
        <v>0.5</v>
      </c>
      <c r="D21" s="17" t="s">
        <v>33</v>
      </c>
      <c r="E21" s="16" t="s">
        <v>25</v>
      </c>
      <c r="F21" s="18">
        <v>4.1</v>
      </c>
      <c r="G21" s="16">
        <v>17698</v>
      </c>
      <c r="H21" s="19">
        <f t="shared" si="0"/>
        <v>36280.899999999994</v>
      </c>
      <c r="I21" s="19">
        <f t="shared" si="3"/>
        <v>3628.0899999999997</v>
      </c>
      <c r="J21" s="19">
        <f t="shared" si="1"/>
        <v>39908.98999999999</v>
      </c>
      <c r="K21" s="20"/>
      <c r="L21" s="20"/>
    </row>
    <row r="22" spans="1:12" s="21" customFormat="1" ht="48" customHeight="1">
      <c r="A22" s="16">
        <f t="shared" si="2"/>
        <v>11</v>
      </c>
      <c r="B22" s="6" t="s">
        <v>2</v>
      </c>
      <c r="C22" s="16">
        <v>0.5</v>
      </c>
      <c r="D22" s="17" t="s">
        <v>56</v>
      </c>
      <c r="E22" s="18" t="s">
        <v>27</v>
      </c>
      <c r="F22" s="18">
        <v>3.85</v>
      </c>
      <c r="G22" s="16">
        <v>17697</v>
      </c>
      <c r="H22" s="19">
        <f t="shared" si="0"/>
        <v>34066.725</v>
      </c>
      <c r="I22" s="19">
        <f t="shared" si="3"/>
        <v>3406.6725</v>
      </c>
      <c r="J22" s="19">
        <f t="shared" si="1"/>
        <v>37473.3975</v>
      </c>
      <c r="K22" s="20"/>
      <c r="L22" s="20"/>
    </row>
    <row r="23" spans="1:12" s="21" customFormat="1" ht="42" customHeight="1">
      <c r="A23" s="16">
        <f t="shared" si="2"/>
        <v>12</v>
      </c>
      <c r="B23" s="6" t="s">
        <v>40</v>
      </c>
      <c r="C23" s="16">
        <v>1</v>
      </c>
      <c r="D23" s="17" t="s">
        <v>44</v>
      </c>
      <c r="E23" s="16" t="s">
        <v>41</v>
      </c>
      <c r="F23" s="18">
        <v>4.21</v>
      </c>
      <c r="G23" s="16">
        <v>17698</v>
      </c>
      <c r="H23" s="19">
        <f t="shared" si="0"/>
        <v>74508.58</v>
      </c>
      <c r="I23" s="19">
        <f t="shared" si="3"/>
        <v>7450.858</v>
      </c>
      <c r="J23" s="19">
        <f t="shared" si="1"/>
        <v>81959.438</v>
      </c>
      <c r="K23" s="20"/>
      <c r="L23" s="20"/>
    </row>
    <row r="24" spans="1:12" s="21" customFormat="1" ht="49.5" customHeight="1">
      <c r="A24" s="16">
        <f t="shared" si="2"/>
        <v>13</v>
      </c>
      <c r="B24" s="6" t="s">
        <v>78</v>
      </c>
      <c r="C24" s="16">
        <v>1.5</v>
      </c>
      <c r="D24" s="17"/>
      <c r="E24" s="16">
        <v>2</v>
      </c>
      <c r="F24" s="18">
        <v>2.81</v>
      </c>
      <c r="G24" s="16">
        <v>17697</v>
      </c>
      <c r="H24" s="19">
        <f t="shared" si="0"/>
        <v>74592.855</v>
      </c>
      <c r="I24" s="19">
        <f>4973+7964</f>
        <v>12937</v>
      </c>
      <c r="J24" s="19">
        <f>H24+I24</f>
        <v>87529.855</v>
      </c>
      <c r="K24" s="20"/>
      <c r="L24" s="20"/>
    </row>
    <row r="25" spans="1:12" s="21" customFormat="1" ht="42.75" customHeight="1">
      <c r="A25" s="16">
        <v>14</v>
      </c>
      <c r="B25" s="6" t="s">
        <v>78</v>
      </c>
      <c r="C25" s="16">
        <v>1.5</v>
      </c>
      <c r="D25" s="17"/>
      <c r="E25" s="16">
        <v>2</v>
      </c>
      <c r="F25" s="18">
        <v>2.81</v>
      </c>
      <c r="G25" s="16">
        <v>17697</v>
      </c>
      <c r="H25" s="19">
        <f t="shared" si="0"/>
        <v>74592.855</v>
      </c>
      <c r="I25" s="19">
        <f>4973+7964</f>
        <v>12937</v>
      </c>
      <c r="J25" s="19">
        <f t="shared" si="1"/>
        <v>87529.855</v>
      </c>
      <c r="K25" s="20"/>
      <c r="L25" s="20"/>
    </row>
    <row r="26" spans="1:12" s="21" customFormat="1" ht="45.75" customHeight="1">
      <c r="A26" s="16">
        <f t="shared" si="2"/>
        <v>15</v>
      </c>
      <c r="B26" s="6" t="s">
        <v>80</v>
      </c>
      <c r="C26" s="16">
        <v>0.5</v>
      </c>
      <c r="D26" s="17"/>
      <c r="E26" s="16">
        <v>4</v>
      </c>
      <c r="F26" s="18">
        <v>2.89</v>
      </c>
      <c r="G26" s="16">
        <v>17697</v>
      </c>
      <c r="H26" s="19">
        <f t="shared" si="0"/>
        <v>25572.165</v>
      </c>
      <c r="I26" s="19">
        <f t="shared" si="3"/>
        <v>2557.2165000000005</v>
      </c>
      <c r="J26" s="19">
        <f t="shared" si="1"/>
        <v>28129.381500000003</v>
      </c>
      <c r="K26" s="20"/>
      <c r="L26" s="20"/>
    </row>
    <row r="27" spans="1:14" s="21" customFormat="1" ht="33.75" customHeight="1">
      <c r="A27" s="16">
        <f t="shared" si="2"/>
        <v>16</v>
      </c>
      <c r="B27" s="6" t="s">
        <v>6</v>
      </c>
      <c r="C27" s="16">
        <v>1</v>
      </c>
      <c r="D27" s="17"/>
      <c r="E27" s="16">
        <v>2</v>
      </c>
      <c r="F27" s="18">
        <v>2.81</v>
      </c>
      <c r="G27" s="16">
        <v>17697</v>
      </c>
      <c r="H27" s="19">
        <f t="shared" si="0"/>
        <v>49728.57</v>
      </c>
      <c r="I27" s="19">
        <f>H27*10%+13261</f>
        <v>18233.857</v>
      </c>
      <c r="J27" s="19">
        <f t="shared" si="1"/>
        <v>67962.427</v>
      </c>
      <c r="K27" s="23"/>
      <c r="L27" s="23"/>
      <c r="M27" s="24"/>
      <c r="N27" s="24"/>
    </row>
    <row r="28" spans="1:12" s="21" customFormat="1" ht="40.5" customHeight="1">
      <c r="A28" s="16">
        <f t="shared" si="2"/>
        <v>17</v>
      </c>
      <c r="B28" s="6" t="s">
        <v>81</v>
      </c>
      <c r="C28" s="16">
        <v>1</v>
      </c>
      <c r="D28" s="17" t="s">
        <v>57</v>
      </c>
      <c r="E28" s="16" t="s">
        <v>26</v>
      </c>
      <c r="F28" s="18">
        <v>3.08</v>
      </c>
      <c r="G28" s="16">
        <v>17697</v>
      </c>
      <c r="H28" s="19">
        <f t="shared" si="0"/>
        <v>54506.76</v>
      </c>
      <c r="I28" s="19">
        <f t="shared" si="3"/>
        <v>5450.676</v>
      </c>
      <c r="J28" s="19">
        <f t="shared" si="1"/>
        <v>59957.436</v>
      </c>
      <c r="K28" s="20"/>
      <c r="L28" s="20"/>
    </row>
    <row r="29" spans="1:12" s="21" customFormat="1" ht="34.5" customHeight="1">
      <c r="A29" s="16">
        <f t="shared" si="2"/>
        <v>18</v>
      </c>
      <c r="B29" s="6" t="s">
        <v>82</v>
      </c>
      <c r="C29" s="16">
        <v>1</v>
      </c>
      <c r="D29" s="17"/>
      <c r="E29" s="16">
        <v>2</v>
      </c>
      <c r="F29" s="18">
        <v>2.81</v>
      </c>
      <c r="G29" s="16">
        <v>17697</v>
      </c>
      <c r="H29" s="19">
        <f t="shared" si="0"/>
        <v>49728.57</v>
      </c>
      <c r="I29" s="19">
        <f t="shared" si="3"/>
        <v>4972.857</v>
      </c>
      <c r="J29" s="19">
        <f t="shared" si="1"/>
        <v>54701.426999999996</v>
      </c>
      <c r="K29" s="20"/>
      <c r="L29" s="20"/>
    </row>
    <row r="30" spans="1:12" s="21" customFormat="1" ht="29.25" customHeight="1">
      <c r="A30" s="16">
        <f t="shared" si="2"/>
        <v>19</v>
      </c>
      <c r="B30" s="6" t="s">
        <v>83</v>
      </c>
      <c r="C30" s="16">
        <v>1</v>
      </c>
      <c r="D30" s="17" t="s">
        <v>45</v>
      </c>
      <c r="E30" s="16" t="s">
        <v>30</v>
      </c>
      <c r="F30" s="18">
        <v>6.08</v>
      </c>
      <c r="G30" s="16">
        <v>17697</v>
      </c>
      <c r="H30" s="19">
        <f t="shared" si="0"/>
        <v>107597.76</v>
      </c>
      <c r="I30" s="19">
        <f t="shared" si="3"/>
        <v>10759.776</v>
      </c>
      <c r="J30" s="19">
        <f t="shared" si="1"/>
        <v>118357.536</v>
      </c>
      <c r="K30" s="20"/>
      <c r="L30" s="20"/>
    </row>
    <row r="31" spans="1:13" s="21" customFormat="1" ht="53.25" customHeight="1">
      <c r="A31" s="16">
        <v>20</v>
      </c>
      <c r="B31" s="6" t="s">
        <v>84</v>
      </c>
      <c r="C31" s="16">
        <v>1</v>
      </c>
      <c r="D31" s="25" t="s">
        <v>65</v>
      </c>
      <c r="E31" s="16" t="s">
        <v>66</v>
      </c>
      <c r="F31" s="18">
        <v>5.43</v>
      </c>
      <c r="G31" s="16">
        <v>17697</v>
      </c>
      <c r="H31" s="19">
        <f t="shared" si="0"/>
        <v>96094.70999999999</v>
      </c>
      <c r="I31" s="19">
        <f t="shared" si="3"/>
        <v>9609.471</v>
      </c>
      <c r="J31" s="19">
        <f t="shared" si="1"/>
        <v>105704.181</v>
      </c>
      <c r="K31" s="20"/>
      <c r="L31" s="20"/>
      <c r="M31" s="24"/>
    </row>
    <row r="32" spans="1:12" s="21" customFormat="1" ht="25.5" customHeight="1">
      <c r="A32" s="16">
        <f t="shared" si="2"/>
        <v>21</v>
      </c>
      <c r="B32" s="6" t="s">
        <v>7</v>
      </c>
      <c r="C32" s="16">
        <v>1</v>
      </c>
      <c r="D32" s="17"/>
      <c r="E32" s="16">
        <v>2</v>
      </c>
      <c r="F32" s="18">
        <v>2.81</v>
      </c>
      <c r="G32" s="16">
        <v>17697</v>
      </c>
      <c r="H32" s="19">
        <f t="shared" si="0"/>
        <v>49728.57</v>
      </c>
      <c r="I32" s="19">
        <f t="shared" si="3"/>
        <v>4972.857</v>
      </c>
      <c r="J32" s="19">
        <f t="shared" si="1"/>
        <v>54701.426999999996</v>
      </c>
      <c r="K32" s="20"/>
      <c r="L32" s="20"/>
    </row>
    <row r="33" spans="1:12" s="21" customFormat="1" ht="39" customHeight="1">
      <c r="A33" s="16">
        <v>22</v>
      </c>
      <c r="B33" s="6" t="s">
        <v>12</v>
      </c>
      <c r="C33" s="16">
        <v>0.5</v>
      </c>
      <c r="D33" s="17" t="s">
        <v>46</v>
      </c>
      <c r="E33" s="16" t="s">
        <v>28</v>
      </c>
      <c r="F33" s="18">
        <v>4.83</v>
      </c>
      <c r="G33" s="16">
        <v>17697</v>
      </c>
      <c r="H33" s="19">
        <f t="shared" si="0"/>
        <v>42738.255</v>
      </c>
      <c r="I33" s="19"/>
      <c r="J33" s="19">
        <f t="shared" si="1"/>
        <v>42738.255</v>
      </c>
      <c r="K33" s="20"/>
      <c r="L33" s="20"/>
    </row>
    <row r="34" spans="1:12" s="21" customFormat="1" ht="36" customHeight="1">
      <c r="A34" s="16">
        <f t="shared" si="2"/>
        <v>23</v>
      </c>
      <c r="B34" s="6" t="s">
        <v>16</v>
      </c>
      <c r="C34" s="16">
        <v>1</v>
      </c>
      <c r="D34" s="17" t="s">
        <v>46</v>
      </c>
      <c r="E34" s="16" t="s">
        <v>31</v>
      </c>
      <c r="F34" s="18">
        <v>6.33</v>
      </c>
      <c r="G34" s="16">
        <v>17697</v>
      </c>
      <c r="H34" s="19">
        <f t="shared" si="0"/>
        <v>112022.01</v>
      </c>
      <c r="I34" s="19">
        <f t="shared" si="3"/>
        <v>11202.201000000001</v>
      </c>
      <c r="J34" s="19">
        <f t="shared" si="1"/>
        <v>123224.211</v>
      </c>
      <c r="K34" s="20"/>
      <c r="L34" s="20"/>
    </row>
    <row r="35" spans="1:12" s="21" customFormat="1" ht="36" customHeight="1">
      <c r="A35" s="16">
        <v>24</v>
      </c>
      <c r="B35" s="6" t="s">
        <v>8</v>
      </c>
      <c r="C35" s="16">
        <v>1</v>
      </c>
      <c r="D35" s="17" t="s">
        <v>47</v>
      </c>
      <c r="E35" s="16" t="s">
        <v>32</v>
      </c>
      <c r="F35" s="18">
        <v>6.95</v>
      </c>
      <c r="G35" s="16">
        <v>17697</v>
      </c>
      <c r="H35" s="19">
        <f t="shared" si="0"/>
        <v>122994.15000000001</v>
      </c>
      <c r="I35" s="19">
        <f>H35*10%+42500</f>
        <v>54799.415</v>
      </c>
      <c r="J35" s="19">
        <f t="shared" si="1"/>
        <v>177793.565</v>
      </c>
      <c r="K35" s="20"/>
      <c r="L35" s="20"/>
    </row>
    <row r="36" spans="1:12" s="21" customFormat="1" ht="30" customHeight="1">
      <c r="A36" s="16">
        <f t="shared" si="2"/>
        <v>25</v>
      </c>
      <c r="B36" s="6" t="s">
        <v>9</v>
      </c>
      <c r="C36" s="16">
        <v>1</v>
      </c>
      <c r="D36" s="17" t="s">
        <v>59</v>
      </c>
      <c r="E36" s="16" t="s">
        <v>28</v>
      </c>
      <c r="F36" s="18">
        <v>4.43</v>
      </c>
      <c r="G36" s="16">
        <v>17697</v>
      </c>
      <c r="H36" s="19">
        <f t="shared" si="0"/>
        <v>78397.70999999999</v>
      </c>
      <c r="I36" s="19">
        <f t="shared" si="3"/>
        <v>7839.771</v>
      </c>
      <c r="J36" s="19">
        <f t="shared" si="1"/>
        <v>86237.48099999999</v>
      </c>
      <c r="K36" s="20"/>
      <c r="L36" s="20"/>
    </row>
    <row r="37" spans="1:12" s="21" customFormat="1" ht="30.75" customHeight="1">
      <c r="A37" s="16">
        <v>26</v>
      </c>
      <c r="B37" s="6" t="s">
        <v>85</v>
      </c>
      <c r="C37" s="16">
        <v>0.5</v>
      </c>
      <c r="D37" s="17"/>
      <c r="E37" s="16">
        <v>4</v>
      </c>
      <c r="F37" s="18">
        <v>2.89</v>
      </c>
      <c r="G37" s="16">
        <v>17697</v>
      </c>
      <c r="H37" s="19">
        <f t="shared" si="0"/>
        <v>25572.165</v>
      </c>
      <c r="I37" s="19"/>
      <c r="J37" s="19">
        <f t="shared" si="1"/>
        <v>25572.165</v>
      </c>
      <c r="K37" s="20"/>
      <c r="L37" s="20"/>
    </row>
    <row r="38" spans="1:12" s="21" customFormat="1" ht="36" customHeight="1">
      <c r="A38" s="16">
        <f t="shared" si="2"/>
        <v>27</v>
      </c>
      <c r="B38" s="6" t="s">
        <v>4</v>
      </c>
      <c r="C38" s="16">
        <v>1</v>
      </c>
      <c r="D38" s="17"/>
      <c r="E38" s="16">
        <v>5</v>
      </c>
      <c r="F38" s="26">
        <v>2.92</v>
      </c>
      <c r="G38" s="16">
        <v>17697</v>
      </c>
      <c r="H38" s="19">
        <f t="shared" si="0"/>
        <v>51675.24</v>
      </c>
      <c r="I38" s="19">
        <f t="shared" si="3"/>
        <v>5167.524</v>
      </c>
      <c r="J38" s="19">
        <f t="shared" si="1"/>
        <v>56842.763999999996</v>
      </c>
      <c r="K38" s="20"/>
      <c r="L38" s="20"/>
    </row>
    <row r="39" spans="1:14" s="21" customFormat="1" ht="33.75" customHeight="1">
      <c r="A39" s="16">
        <v>28</v>
      </c>
      <c r="B39" s="6" t="s">
        <v>11</v>
      </c>
      <c r="C39" s="16">
        <v>0.5</v>
      </c>
      <c r="D39" s="17" t="s">
        <v>48</v>
      </c>
      <c r="E39" s="18" t="s">
        <v>25</v>
      </c>
      <c r="F39" s="18">
        <v>4.43</v>
      </c>
      <c r="G39" s="16">
        <v>17697</v>
      </c>
      <c r="H39" s="19">
        <f t="shared" si="0"/>
        <v>39198.854999999996</v>
      </c>
      <c r="I39" s="19">
        <f t="shared" si="3"/>
        <v>3919.8855</v>
      </c>
      <c r="J39" s="19">
        <f t="shared" si="1"/>
        <v>43118.74049999999</v>
      </c>
      <c r="K39" s="20"/>
      <c r="L39" s="20"/>
      <c r="M39" s="24"/>
      <c r="N39" s="24"/>
    </row>
    <row r="40" spans="1:12" s="21" customFormat="1" ht="48.75" customHeight="1">
      <c r="A40" s="16">
        <f t="shared" si="2"/>
        <v>29</v>
      </c>
      <c r="B40" s="6" t="s">
        <v>86</v>
      </c>
      <c r="C40" s="16">
        <v>0.5</v>
      </c>
      <c r="D40" s="17" t="s">
        <v>49</v>
      </c>
      <c r="E40" s="16" t="s">
        <v>27</v>
      </c>
      <c r="F40" s="18">
        <v>3.78</v>
      </c>
      <c r="G40" s="16">
        <v>17697</v>
      </c>
      <c r="H40" s="19">
        <f t="shared" si="0"/>
        <v>33447.33</v>
      </c>
      <c r="I40" s="19">
        <f t="shared" si="3"/>
        <v>3344.733</v>
      </c>
      <c r="J40" s="19">
        <f t="shared" si="1"/>
        <v>36792.063</v>
      </c>
      <c r="K40" s="20"/>
      <c r="L40" s="20"/>
    </row>
    <row r="41" spans="1:12" s="21" customFormat="1" ht="31.5" customHeight="1">
      <c r="A41" s="16">
        <v>30</v>
      </c>
      <c r="B41" s="6" t="s">
        <v>2</v>
      </c>
      <c r="C41" s="16">
        <v>0.5</v>
      </c>
      <c r="D41" s="17" t="s">
        <v>58</v>
      </c>
      <c r="E41" s="18" t="s">
        <v>35</v>
      </c>
      <c r="F41" s="18">
        <v>3.58</v>
      </c>
      <c r="G41" s="16">
        <v>17697</v>
      </c>
      <c r="H41" s="19">
        <f t="shared" si="0"/>
        <v>31677.63</v>
      </c>
      <c r="I41" s="19"/>
      <c r="J41" s="19">
        <f t="shared" si="1"/>
        <v>31677.63</v>
      </c>
      <c r="K41" s="20"/>
      <c r="L41" s="20"/>
    </row>
    <row r="42" spans="1:15" s="21" customFormat="1" ht="49.5" customHeight="1">
      <c r="A42" s="16">
        <f t="shared" si="2"/>
        <v>31</v>
      </c>
      <c r="B42" s="6" t="s">
        <v>87</v>
      </c>
      <c r="C42" s="16">
        <v>1</v>
      </c>
      <c r="D42" s="17" t="s">
        <v>60</v>
      </c>
      <c r="E42" s="16" t="s">
        <v>25</v>
      </c>
      <c r="F42" s="18">
        <v>4.46</v>
      </c>
      <c r="G42" s="16">
        <v>17697</v>
      </c>
      <c r="H42" s="19">
        <f t="shared" si="0"/>
        <v>78928.62</v>
      </c>
      <c r="I42" s="19"/>
      <c r="J42" s="19">
        <f t="shared" si="1"/>
        <v>78928.62</v>
      </c>
      <c r="K42" s="20"/>
      <c r="L42" s="20"/>
      <c r="M42" s="20"/>
      <c r="N42" s="20"/>
      <c r="O42" s="20">
        <f>SUM(O25:O40)</f>
        <v>0</v>
      </c>
    </row>
    <row r="43" spans="1:14" s="21" customFormat="1" ht="36.75" customHeight="1">
      <c r="A43" s="16">
        <v>32</v>
      </c>
      <c r="B43" s="6" t="s">
        <v>88</v>
      </c>
      <c r="C43" s="16">
        <v>0.5</v>
      </c>
      <c r="D43" s="17"/>
      <c r="E43" s="16">
        <v>2</v>
      </c>
      <c r="F43" s="18">
        <v>2.81</v>
      </c>
      <c r="G43" s="16">
        <v>17697</v>
      </c>
      <c r="H43" s="19">
        <f t="shared" si="0"/>
        <v>24864.285</v>
      </c>
      <c r="I43" s="19">
        <f>H43*10%+1770</f>
        <v>4256.4285</v>
      </c>
      <c r="J43" s="19">
        <f t="shared" si="1"/>
        <v>29120.713499999998</v>
      </c>
      <c r="K43" s="20"/>
      <c r="L43" s="20"/>
      <c r="M43" s="24"/>
      <c r="N43" s="24"/>
    </row>
    <row r="44" spans="1:12" s="21" customFormat="1" ht="44.25" customHeight="1">
      <c r="A44" s="16">
        <f t="shared" si="2"/>
        <v>33</v>
      </c>
      <c r="B44" s="6" t="s">
        <v>14</v>
      </c>
      <c r="C44" s="16">
        <v>0.5</v>
      </c>
      <c r="D44" s="17" t="s">
        <v>33</v>
      </c>
      <c r="E44" s="16" t="s">
        <v>26</v>
      </c>
      <c r="F44" s="18">
        <v>2.94</v>
      </c>
      <c r="G44" s="16">
        <v>17697</v>
      </c>
      <c r="H44" s="19">
        <f t="shared" si="0"/>
        <v>26014.59</v>
      </c>
      <c r="I44" s="19">
        <f t="shared" si="3"/>
        <v>2601.4590000000003</v>
      </c>
      <c r="J44" s="19">
        <f t="shared" si="1"/>
        <v>28616.049</v>
      </c>
      <c r="K44" s="20"/>
      <c r="L44" s="20"/>
    </row>
    <row r="45" spans="1:12" s="21" customFormat="1" ht="42.75" customHeight="1">
      <c r="A45" s="16">
        <v>34</v>
      </c>
      <c r="B45" s="6" t="s">
        <v>20</v>
      </c>
      <c r="C45" s="16">
        <v>0.5</v>
      </c>
      <c r="D45" s="17" t="s">
        <v>50</v>
      </c>
      <c r="E45" s="16" t="s">
        <v>29</v>
      </c>
      <c r="F45" s="18">
        <v>3.61</v>
      </c>
      <c r="G45" s="16">
        <v>17697</v>
      </c>
      <c r="H45" s="19">
        <f t="shared" si="0"/>
        <v>31943.085</v>
      </c>
      <c r="I45" s="19"/>
      <c r="J45" s="19">
        <f t="shared" si="1"/>
        <v>31943.085</v>
      </c>
      <c r="K45" s="20"/>
      <c r="L45" s="20"/>
    </row>
    <row r="46" spans="1:12" s="21" customFormat="1" ht="42" customHeight="1">
      <c r="A46" s="16">
        <f t="shared" si="2"/>
        <v>35</v>
      </c>
      <c r="B46" s="27" t="s">
        <v>3</v>
      </c>
      <c r="C46" s="28">
        <v>1</v>
      </c>
      <c r="D46" s="29" t="s">
        <v>61</v>
      </c>
      <c r="E46" s="16" t="s">
        <v>26</v>
      </c>
      <c r="F46" s="30">
        <v>3.19</v>
      </c>
      <c r="G46" s="16">
        <v>17697</v>
      </c>
      <c r="H46" s="19">
        <f t="shared" si="0"/>
        <v>56453.43</v>
      </c>
      <c r="I46" s="19">
        <f t="shared" si="3"/>
        <v>5645.343000000001</v>
      </c>
      <c r="J46" s="19">
        <f t="shared" si="1"/>
        <v>62098.773</v>
      </c>
      <c r="K46" s="20"/>
      <c r="L46" s="20"/>
    </row>
    <row r="47" spans="1:12" s="21" customFormat="1" ht="28.5" customHeight="1">
      <c r="A47" s="16">
        <v>36</v>
      </c>
      <c r="B47" s="6" t="s">
        <v>21</v>
      </c>
      <c r="C47" s="16">
        <v>1</v>
      </c>
      <c r="D47" s="17" t="s">
        <v>51</v>
      </c>
      <c r="E47" s="16" t="s">
        <v>36</v>
      </c>
      <c r="F47" s="18">
        <v>4.86</v>
      </c>
      <c r="G47" s="16">
        <v>17697</v>
      </c>
      <c r="H47" s="19">
        <f t="shared" si="0"/>
        <v>86007.42000000001</v>
      </c>
      <c r="I47" s="19">
        <f t="shared" si="3"/>
        <v>8600.742000000002</v>
      </c>
      <c r="J47" s="19">
        <f t="shared" si="1"/>
        <v>94608.16200000001</v>
      </c>
      <c r="K47" s="20"/>
      <c r="L47" s="20"/>
    </row>
    <row r="48" spans="1:12" s="21" customFormat="1" ht="25.5" customHeight="1">
      <c r="A48" s="16">
        <f t="shared" si="2"/>
        <v>37</v>
      </c>
      <c r="B48" s="6" t="s">
        <v>79</v>
      </c>
      <c r="C48" s="16">
        <v>0.5</v>
      </c>
      <c r="D48" s="17" t="s">
        <v>52</v>
      </c>
      <c r="E48" s="16" t="s">
        <v>26</v>
      </c>
      <c r="F48" s="18">
        <v>3.01</v>
      </c>
      <c r="G48" s="16">
        <v>17697</v>
      </c>
      <c r="H48" s="19">
        <f t="shared" si="0"/>
        <v>26633.984999999997</v>
      </c>
      <c r="I48" s="19">
        <f>13317</f>
        <v>13317</v>
      </c>
      <c r="J48" s="19">
        <f t="shared" si="1"/>
        <v>39950.985</v>
      </c>
      <c r="K48" s="20"/>
      <c r="L48" s="20"/>
    </row>
    <row r="49" spans="1:12" s="21" customFormat="1" ht="15.75" customHeight="1">
      <c r="A49" s="16">
        <v>38</v>
      </c>
      <c r="B49" s="6" t="s">
        <v>6</v>
      </c>
      <c r="C49" s="16">
        <v>1</v>
      </c>
      <c r="D49" s="17"/>
      <c r="E49" s="16">
        <v>2</v>
      </c>
      <c r="F49" s="18">
        <v>2.81</v>
      </c>
      <c r="G49" s="16">
        <v>17697</v>
      </c>
      <c r="H49" s="19">
        <f t="shared" si="0"/>
        <v>49728.57</v>
      </c>
      <c r="I49" s="19">
        <f>H49*10%+13261</f>
        <v>18233.857</v>
      </c>
      <c r="J49" s="19">
        <f t="shared" si="1"/>
        <v>67962.427</v>
      </c>
      <c r="K49" s="20"/>
      <c r="L49" s="20"/>
    </row>
    <row r="50" spans="1:12" s="21" customFormat="1" ht="31.5" customHeight="1">
      <c r="A50" s="16">
        <f t="shared" si="2"/>
        <v>39</v>
      </c>
      <c r="B50" s="6" t="s">
        <v>12</v>
      </c>
      <c r="C50" s="16">
        <v>0.5</v>
      </c>
      <c r="D50" s="17" t="s">
        <v>62</v>
      </c>
      <c r="E50" s="16" t="s">
        <v>28</v>
      </c>
      <c r="F50" s="18">
        <v>4.83</v>
      </c>
      <c r="G50" s="16">
        <v>17697</v>
      </c>
      <c r="H50" s="19">
        <f t="shared" si="0"/>
        <v>42738.255</v>
      </c>
      <c r="I50" s="19"/>
      <c r="J50" s="19">
        <f t="shared" si="1"/>
        <v>42738.255</v>
      </c>
      <c r="K50" s="20"/>
      <c r="L50" s="20"/>
    </row>
    <row r="51" spans="1:14" s="21" customFormat="1" ht="28.5" customHeight="1">
      <c r="A51" s="16">
        <v>40</v>
      </c>
      <c r="B51" s="6" t="s">
        <v>89</v>
      </c>
      <c r="C51" s="16">
        <v>1</v>
      </c>
      <c r="D51" s="17" t="s">
        <v>33</v>
      </c>
      <c r="E51" s="16" t="s">
        <v>29</v>
      </c>
      <c r="F51" s="18">
        <v>3.31</v>
      </c>
      <c r="G51" s="16">
        <v>17697</v>
      </c>
      <c r="H51" s="19">
        <f t="shared" si="0"/>
        <v>58577.07</v>
      </c>
      <c r="I51" s="19">
        <f t="shared" si="3"/>
        <v>5857.707</v>
      </c>
      <c r="J51" s="19">
        <f t="shared" si="1"/>
        <v>64434.777</v>
      </c>
      <c r="K51" s="20"/>
      <c r="L51" s="23"/>
      <c r="M51" s="24"/>
      <c r="N51" s="24"/>
    </row>
    <row r="52" spans="1:14" s="21" customFormat="1" ht="27.75" customHeight="1">
      <c r="A52" s="16">
        <f t="shared" si="2"/>
        <v>41</v>
      </c>
      <c r="B52" s="6" t="s">
        <v>89</v>
      </c>
      <c r="C52" s="16">
        <v>0.5</v>
      </c>
      <c r="D52" s="17" t="s">
        <v>33</v>
      </c>
      <c r="E52" s="16" t="s">
        <v>29</v>
      </c>
      <c r="F52" s="18">
        <v>3.31</v>
      </c>
      <c r="G52" s="16">
        <v>17697</v>
      </c>
      <c r="H52" s="19">
        <f t="shared" si="0"/>
        <v>29288.535</v>
      </c>
      <c r="I52" s="19">
        <f t="shared" si="3"/>
        <v>2928.8535</v>
      </c>
      <c r="J52" s="19">
        <f t="shared" si="1"/>
        <v>32217.3885</v>
      </c>
      <c r="K52" s="20"/>
      <c r="L52" s="23"/>
      <c r="N52" s="24"/>
    </row>
    <row r="53" spans="1:14" s="21" customFormat="1" ht="51" customHeight="1">
      <c r="A53" s="16">
        <v>42</v>
      </c>
      <c r="B53" s="6" t="s">
        <v>90</v>
      </c>
      <c r="C53" s="16">
        <v>0.5</v>
      </c>
      <c r="D53" s="17" t="s">
        <v>63</v>
      </c>
      <c r="E53" s="16" t="s">
        <v>25</v>
      </c>
      <c r="F53" s="18">
        <v>4.51</v>
      </c>
      <c r="G53" s="16">
        <v>17698</v>
      </c>
      <c r="H53" s="19">
        <f t="shared" si="0"/>
        <v>39908.99</v>
      </c>
      <c r="I53" s="19"/>
      <c r="J53" s="19">
        <f t="shared" si="1"/>
        <v>39908.99</v>
      </c>
      <c r="K53" s="20"/>
      <c r="L53" s="20"/>
      <c r="N53" s="24"/>
    </row>
    <row r="54" spans="1:12" s="21" customFormat="1" ht="66" customHeight="1">
      <c r="A54" s="16">
        <v>43</v>
      </c>
      <c r="B54" s="6" t="s">
        <v>91</v>
      </c>
      <c r="C54" s="16">
        <v>1</v>
      </c>
      <c r="D54" s="17" t="s">
        <v>53</v>
      </c>
      <c r="E54" s="18" t="s">
        <v>37</v>
      </c>
      <c r="F54" s="18">
        <v>4.66</v>
      </c>
      <c r="G54" s="16">
        <v>17697</v>
      </c>
      <c r="H54" s="19">
        <f t="shared" si="0"/>
        <v>82468.02</v>
      </c>
      <c r="I54" s="19">
        <f t="shared" si="3"/>
        <v>8246.802000000001</v>
      </c>
      <c r="J54" s="19">
        <f t="shared" si="1"/>
        <v>90714.822</v>
      </c>
      <c r="K54" s="20"/>
      <c r="L54" s="20"/>
    </row>
    <row r="55" spans="1:13" s="21" customFormat="1" ht="15.75" customHeight="1">
      <c r="A55" s="16">
        <f t="shared" si="2"/>
        <v>44</v>
      </c>
      <c r="B55" s="6" t="s">
        <v>5</v>
      </c>
      <c r="C55" s="16">
        <v>1</v>
      </c>
      <c r="D55" s="17"/>
      <c r="E55" s="16">
        <v>2</v>
      </c>
      <c r="F55" s="18">
        <v>2.81</v>
      </c>
      <c r="G55" s="16">
        <v>17697</v>
      </c>
      <c r="H55" s="19">
        <f t="shared" si="0"/>
        <v>49728.57</v>
      </c>
      <c r="I55" s="19">
        <f t="shared" si="3"/>
        <v>4972.857</v>
      </c>
      <c r="J55" s="19">
        <f t="shared" si="1"/>
        <v>54701.426999999996</v>
      </c>
      <c r="K55" s="20"/>
      <c r="L55" s="20"/>
      <c r="M55" s="24"/>
    </row>
    <row r="56" spans="1:12" s="21" customFormat="1" ht="21" customHeight="1">
      <c r="A56" s="16">
        <v>45</v>
      </c>
      <c r="B56" s="6" t="s">
        <v>6</v>
      </c>
      <c r="C56" s="16">
        <v>1</v>
      </c>
      <c r="D56" s="17"/>
      <c r="E56" s="16">
        <v>2</v>
      </c>
      <c r="F56" s="18">
        <v>2.81</v>
      </c>
      <c r="G56" s="16">
        <v>17697</v>
      </c>
      <c r="H56" s="19">
        <f t="shared" si="0"/>
        <v>49728.57</v>
      </c>
      <c r="I56" s="19">
        <f>H56*10%+13261</f>
        <v>18233.857</v>
      </c>
      <c r="J56" s="19">
        <f t="shared" si="1"/>
        <v>67962.427</v>
      </c>
      <c r="K56" s="20"/>
      <c r="L56" s="20"/>
    </row>
    <row r="57" spans="1:13" s="21" customFormat="1" ht="43.5" customHeight="1">
      <c r="A57" s="16">
        <f t="shared" si="2"/>
        <v>46</v>
      </c>
      <c r="B57" s="6" t="s">
        <v>92</v>
      </c>
      <c r="C57" s="16">
        <v>1</v>
      </c>
      <c r="D57" s="17" t="s">
        <v>64</v>
      </c>
      <c r="E57" s="16" t="s">
        <v>30</v>
      </c>
      <c r="F57" s="18">
        <v>6.6</v>
      </c>
      <c r="G57" s="16">
        <v>17697</v>
      </c>
      <c r="H57" s="19">
        <f t="shared" si="0"/>
        <v>116800.2</v>
      </c>
      <c r="I57" s="19">
        <f t="shared" si="3"/>
        <v>11680.02</v>
      </c>
      <c r="J57" s="19">
        <f t="shared" si="1"/>
        <v>128480.22</v>
      </c>
      <c r="K57" s="20"/>
      <c r="L57" s="20"/>
      <c r="M57" s="24"/>
    </row>
    <row r="58" spans="1:13" s="21" customFormat="1" ht="35.25" customHeight="1">
      <c r="A58" s="16">
        <v>47</v>
      </c>
      <c r="B58" s="6" t="s">
        <v>93</v>
      </c>
      <c r="C58" s="16">
        <v>1</v>
      </c>
      <c r="D58" s="31" t="s">
        <v>54</v>
      </c>
      <c r="E58" s="16" t="s">
        <v>34</v>
      </c>
      <c r="F58" s="18">
        <v>3.73</v>
      </c>
      <c r="G58" s="16">
        <v>17697</v>
      </c>
      <c r="H58" s="19">
        <f t="shared" si="0"/>
        <v>66009.81</v>
      </c>
      <c r="I58" s="19">
        <f t="shared" si="3"/>
        <v>6600.981</v>
      </c>
      <c r="J58" s="19">
        <f t="shared" si="1"/>
        <v>72610.791</v>
      </c>
      <c r="K58" s="20"/>
      <c r="L58" s="20"/>
      <c r="M58" s="24"/>
    </row>
    <row r="59" spans="1:13" s="21" customFormat="1" ht="15.75" customHeight="1">
      <c r="A59" s="16">
        <f t="shared" si="2"/>
        <v>48</v>
      </c>
      <c r="B59" s="6" t="s">
        <v>6</v>
      </c>
      <c r="C59" s="16">
        <v>1</v>
      </c>
      <c r="D59" s="17"/>
      <c r="E59" s="16">
        <v>2</v>
      </c>
      <c r="F59" s="18">
        <v>2.81</v>
      </c>
      <c r="G59" s="16">
        <v>17697</v>
      </c>
      <c r="H59" s="19">
        <f t="shared" si="0"/>
        <v>49728.57</v>
      </c>
      <c r="I59" s="19">
        <f>H59*10%+13261</f>
        <v>18233.857</v>
      </c>
      <c r="J59" s="19">
        <f t="shared" si="1"/>
        <v>67962.427</v>
      </c>
      <c r="K59" s="20"/>
      <c r="L59" s="20"/>
      <c r="M59" s="24"/>
    </row>
    <row r="60" spans="1:13" s="21" customFormat="1" ht="15.75" customHeight="1">
      <c r="A60" s="16">
        <v>49</v>
      </c>
      <c r="B60" s="6" t="s">
        <v>5</v>
      </c>
      <c r="C60" s="16">
        <v>0.5</v>
      </c>
      <c r="D60" s="17"/>
      <c r="E60" s="16">
        <v>2</v>
      </c>
      <c r="F60" s="18">
        <v>2.81</v>
      </c>
      <c r="G60" s="16">
        <v>17697</v>
      </c>
      <c r="H60" s="19">
        <f t="shared" si="0"/>
        <v>24864.285</v>
      </c>
      <c r="I60" s="19">
        <f t="shared" si="3"/>
        <v>2486.4285</v>
      </c>
      <c r="J60" s="19">
        <f t="shared" si="1"/>
        <v>27350.713499999998</v>
      </c>
      <c r="K60" s="20"/>
      <c r="L60" s="20"/>
      <c r="M60" s="24"/>
    </row>
    <row r="61" spans="1:13" s="21" customFormat="1" ht="15.75" customHeight="1">
      <c r="A61" s="16">
        <f t="shared" si="2"/>
        <v>50</v>
      </c>
      <c r="B61" s="6" t="s">
        <v>6</v>
      </c>
      <c r="C61" s="16">
        <v>1</v>
      </c>
      <c r="D61" s="17"/>
      <c r="E61" s="16">
        <v>2</v>
      </c>
      <c r="F61" s="18">
        <v>2.81</v>
      </c>
      <c r="G61" s="16">
        <v>17697</v>
      </c>
      <c r="H61" s="19">
        <f t="shared" si="0"/>
        <v>49728.57</v>
      </c>
      <c r="I61" s="19">
        <f>H61*10%+13261</f>
        <v>18233.857</v>
      </c>
      <c r="J61" s="19">
        <f t="shared" si="1"/>
        <v>67962.427</v>
      </c>
      <c r="K61" s="20"/>
      <c r="L61" s="20"/>
      <c r="M61" s="24"/>
    </row>
    <row r="62" spans="1:12" s="21" customFormat="1" ht="42.75" customHeight="1">
      <c r="A62" s="16">
        <v>51</v>
      </c>
      <c r="B62" s="6" t="s">
        <v>10</v>
      </c>
      <c r="C62" s="16">
        <v>0.5</v>
      </c>
      <c r="D62" s="17" t="s">
        <v>43</v>
      </c>
      <c r="E62" s="16" t="s">
        <v>38</v>
      </c>
      <c r="F62" s="18">
        <v>4.87</v>
      </c>
      <c r="G62" s="16">
        <v>17697</v>
      </c>
      <c r="H62" s="19">
        <f t="shared" si="0"/>
        <v>43092.195</v>
      </c>
      <c r="I62" s="19"/>
      <c r="J62" s="19">
        <f t="shared" si="1"/>
        <v>43092.195</v>
      </c>
      <c r="K62" s="20"/>
      <c r="L62" s="20"/>
    </row>
    <row r="63" spans="1:12" s="21" customFormat="1" ht="41.25" customHeight="1">
      <c r="A63" s="16">
        <f t="shared" si="2"/>
        <v>52</v>
      </c>
      <c r="B63" s="6" t="s">
        <v>10</v>
      </c>
      <c r="C63" s="16">
        <v>0.5</v>
      </c>
      <c r="D63" s="17" t="s">
        <v>54</v>
      </c>
      <c r="E63" s="16" t="s">
        <v>38</v>
      </c>
      <c r="F63" s="18">
        <v>5.16</v>
      </c>
      <c r="G63" s="16">
        <v>17697</v>
      </c>
      <c r="H63" s="19">
        <f t="shared" si="0"/>
        <v>45658.26</v>
      </c>
      <c r="I63" s="19"/>
      <c r="J63" s="19">
        <f t="shared" si="1"/>
        <v>45658.26</v>
      </c>
      <c r="K63" s="20"/>
      <c r="L63" s="20"/>
    </row>
    <row r="64" spans="1:14" s="21" customFormat="1" ht="31.5" customHeight="1">
      <c r="A64" s="16">
        <v>53</v>
      </c>
      <c r="B64" s="6" t="s">
        <v>15</v>
      </c>
      <c r="C64" s="16">
        <v>1</v>
      </c>
      <c r="D64" s="17" t="s">
        <v>55</v>
      </c>
      <c r="E64" s="16" t="s">
        <v>39</v>
      </c>
      <c r="F64" s="18">
        <v>4.21</v>
      </c>
      <c r="G64" s="16">
        <v>17697</v>
      </c>
      <c r="H64" s="19">
        <f t="shared" si="0"/>
        <v>74504.37</v>
      </c>
      <c r="I64" s="19">
        <f t="shared" si="3"/>
        <v>7450.437</v>
      </c>
      <c r="J64" s="19">
        <f t="shared" si="1"/>
        <v>81954.807</v>
      </c>
      <c r="K64" s="23"/>
      <c r="L64" s="23"/>
      <c r="M64" s="24"/>
      <c r="N64" s="24"/>
    </row>
    <row r="65" spans="1:14" s="21" customFormat="1" ht="15.75" customHeight="1">
      <c r="A65" s="16"/>
      <c r="B65" s="32"/>
      <c r="C65" s="33">
        <f>SUM(C12:C64)</f>
        <v>42.5</v>
      </c>
      <c r="D65" s="17"/>
      <c r="E65" s="34"/>
      <c r="F65" s="35"/>
      <c r="G65" s="33"/>
      <c r="H65" s="33"/>
      <c r="I65" s="36">
        <f>SUM(I12:I64)</f>
        <v>414961.82550000015</v>
      </c>
      <c r="J65" s="36">
        <f>SUM(J12:J64)</f>
        <v>3239853.9655000004</v>
      </c>
      <c r="K65" s="37"/>
      <c r="L65" s="37"/>
      <c r="M65" s="24"/>
      <c r="N65" s="24"/>
    </row>
    <row r="66" spans="1:12" s="46" customFormat="1" ht="15.75">
      <c r="A66" s="2"/>
      <c r="B66" s="1" t="s">
        <v>24</v>
      </c>
      <c r="C66" s="4"/>
      <c r="D66" s="3"/>
      <c r="E66" s="4"/>
      <c r="F66" s="5"/>
      <c r="G66" s="5"/>
      <c r="H66" s="5"/>
      <c r="I66" s="5"/>
      <c r="J66" s="5"/>
      <c r="K66" s="2"/>
      <c r="L66" s="2"/>
    </row>
    <row r="67" ht="12">
      <c r="F67" s="41"/>
    </row>
    <row r="68" ht="12">
      <c r="F68" s="41"/>
    </row>
    <row r="69" ht="12">
      <c r="F69" s="41"/>
    </row>
    <row r="70" ht="12">
      <c r="F70" s="41"/>
    </row>
    <row r="71" ht="12">
      <c r="F71" s="41"/>
    </row>
    <row r="72" ht="12">
      <c r="F72" s="41"/>
    </row>
    <row r="73" ht="12">
      <c r="F73" s="41"/>
    </row>
    <row r="74" ht="12">
      <c r="F74" s="41"/>
    </row>
    <row r="75" ht="12">
      <c r="F75" s="41"/>
    </row>
    <row r="76" ht="12">
      <c r="F76" s="41"/>
    </row>
    <row r="77" ht="12">
      <c r="F77" s="41"/>
    </row>
    <row r="78" ht="12">
      <c r="F78" s="41"/>
    </row>
    <row r="79" ht="12">
      <c r="F79" s="41"/>
    </row>
    <row r="80" ht="12">
      <c r="F80" s="41"/>
    </row>
    <row r="81" ht="12">
      <c r="F81" s="41"/>
    </row>
    <row r="82" ht="12">
      <c r="F82" s="41"/>
    </row>
    <row r="83" ht="12">
      <c r="F83" s="41"/>
    </row>
    <row r="84" ht="12">
      <c r="F84" s="41"/>
    </row>
    <row r="85" ht="12">
      <c r="F85" s="41"/>
    </row>
    <row r="86" ht="12">
      <c r="F86" s="41"/>
    </row>
  </sheetData>
  <sheetProtection/>
  <mergeCells count="15">
    <mergeCell ref="J9:J11"/>
    <mergeCell ref="C6:H6"/>
    <mergeCell ref="G8:J8"/>
    <mergeCell ref="A3:J3"/>
    <mergeCell ref="E1:F1"/>
    <mergeCell ref="A2:J2"/>
    <mergeCell ref="F9:F11"/>
    <mergeCell ref="G9:G11"/>
    <mergeCell ref="H9:H11"/>
    <mergeCell ref="I9:I11"/>
    <mergeCell ref="A9:A11"/>
    <mergeCell ref="B9:B11"/>
    <mergeCell ref="D9:D11"/>
    <mergeCell ref="E9:E11"/>
    <mergeCell ref="C9:C11"/>
  </mergeCells>
  <printOptions verticalCentered="1"/>
  <pageMargins left="0.15748031496062992" right="0.1968503937007874" top="0.11811023622047245" bottom="0.15748031496062992" header="0" footer="0.15748031496062992"/>
  <pageSetup horizontalDpi="600" verticalDpi="600" orientation="landscape" paperSize="9" r:id="rId1"/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2019-10-18T04:51:25Z</cp:lastPrinted>
  <dcterms:created xsi:type="dcterms:W3CDTF">2005-08-18T05:05:53Z</dcterms:created>
  <dcterms:modified xsi:type="dcterms:W3CDTF">2019-10-18T06:20:54Z</dcterms:modified>
  <cp:category/>
  <cp:version/>
  <cp:contentType/>
  <cp:contentStatus/>
</cp:coreProperties>
</file>